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_rels/sheet3.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居宅介護支援" sheetId="1" state="visible" r:id="rId2"/>
    <sheet name="居宅介護支援（１枚版）" sheetId="2" state="visible" r:id="rId3"/>
    <sheet name="記入方法" sheetId="3" state="visible" r:id="rId4"/>
    <sheet name="プルダウン・リスト" sheetId="4" state="visible" r:id="rId5"/>
  </sheets>
  <definedNames>
    <definedName function="false" hidden="false" localSheetId="1" name="_xlnm.Print_Area" vbProcedure="false">'居宅介護支援（１枚版）'!$A$1:$BD$51</definedName>
    <definedName function="false" hidden="false" localSheetId="1" name="_xlnm.Print_Titles" vbProcedure="false">'居宅介護支援（１枚版）'!$1:$13</definedName>
    <definedName function="false" hidden="false" localSheetId="2" name="_xlnm.Print_Area" vbProcedure="false">記入方法!$A$1:$O$77</definedName>
    <definedName function="false" hidden="false" name="介護予防支援担当職員" vbProcedure="false">プルダウン</definedName>
    <definedName function="false" hidden="false" name="介護支援専門員" vbProcedure="false">プルダウン</definedName>
    <definedName function="false" hidden="false" name="管理者" vbProcedure="false">プルダウン</definedName>
    <definedName function="false" hidden="false" name="職種" vbProcedure="false">プルダウン</definedName>
    <definedName function="false" hidden="false" localSheetId="0" name="_xlnm.Print_Area" vbProcedure="false">
    </definedName>
    <definedName function="false" hidden="false" localSheetId="0" name="_xlnm.Print_Titles" vbProcedure="false">
    </definedName>
    <definedName function="false" hidden="false" localSheetId="1" name="_xlnm.Print_Area" vbProcedure="false">'居宅介護支援（１枚版）'!$A$1:$BD$51</definedName>
    <definedName function="false" hidden="false" localSheetId="1" name="_xlnm.Print_Titles" vbProcedure="false">'居宅介護支援（１枚版）'!$1:$13</definedName>
    <definedName function="false" hidden="false" localSheetId="2" name="_xlnm.Print_Area" vbProcedure="false">記入方法!$A$1:$O$77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<sst xmlns="http://schemas.openxmlformats.org/spreadsheetml/2006/main" count="308" uniqueCount="142">
  <si>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</si>
  <si>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t>
  </si>
  <si>
    <t xml:space="preserve">サービス種別</t>
  </si>
  <si>
    <t xml:space="preserve">(</t>
  </si>
  <si>
    <t xml:space="preserve">居宅介護支援</t>
  </si>
  <si>
    <t xml:space="preserve">）</t>
  </si>
  <si>
    <t xml:space="preserve">令和</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</si>
  <si>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</si>
  <si>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</si>
  <si>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</si>
  <si>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</si>
  <si>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</si>
  <si>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</si>
  <si>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</si>
  <si>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</si>
  <si>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</si>
  <si>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rPr>
      <t xml:space="preserve">(3)</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</si>
  <si>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</si>
  <si>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</si>
  <si>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r>
      <rPr>
        <sz val="16"/>
        <rFont val="HGSｺﾞｼｯｸM"/>
        <family val="3"/>
      </rPr>
      <t xml:space="preserve">(4) </t>
    </r>
    <r>
      <rPr>
        <sz val="16"/>
        <rFont val="DejaVu Sans"/>
        <family val="2"/>
      </rPr>
      <t xml:space="preserve">利用者数（新規の場合は推定数）</t>
    </r>
  </si>
  <si>
    <t xml:space="preserve">人</t>
  </si>
  <si>
    <t xml:space="preserve">当月の日数</t>
  </si>
  <si>
    <t xml:space="preserve">日</t>
  </si>
  <si>
    <t xml:space="preserve">No</t>
  </si>
  <si>
    <r>
      <rPr>
        <sz val="16"/>
        <rFont val="HGSｺﾞｼｯｸM"/>
        <family val="3"/>
      </rPr>
      <t xml:space="preserve">(5) 
</t>
    </r>
    <r>
      <rPr>
        <sz val="16"/>
        <rFont val="DejaVu Sans"/>
        <family val="2"/>
      </rPr>
      <t xml:space="preserve">職種</t>
    </r>
  </si>
  <si>
    <r>
      <rPr>
        <sz val="16"/>
        <rFont val="HGSｺﾞｼｯｸM"/>
        <family val="3"/>
      </rPr>
      <t xml:space="preserve">(6)
</t>
    </r>
    <r>
      <rPr>
        <sz val="16"/>
        <rFont val="DejaVu Sans"/>
        <family val="2"/>
      </rPr>
      <t xml:space="preserve">勤務
形態</t>
    </r>
  </si>
  <si>
    <r>
      <rPr>
        <sz val="16"/>
        <rFont val="HGSｺﾞｼｯｸM"/>
        <family val="3"/>
      </rPr>
      <t xml:space="preserve">(7)
</t>
    </r>
    <r>
      <rPr>
        <sz val="16"/>
        <rFont val="DejaVu Sans"/>
        <family val="2"/>
      </rPr>
      <t xml:space="preserve">資格</t>
    </r>
  </si>
  <si>
    <r>
      <rPr>
        <sz val="16"/>
        <rFont val="HGSｺﾞｼｯｸM"/>
        <family val="3"/>
      </rPr>
      <t xml:space="preserve">(8) </t>
    </r>
    <r>
      <rPr>
        <sz val="16"/>
        <rFont val="DejaVu Sans"/>
        <family val="2"/>
      </rPr>
      <t xml:space="preserve">氏　名</t>
    </r>
  </si>
  <si>
    <t xml:space="preserve">(9)</t>
  </si>
  <si>
    <r>
      <rPr>
        <sz val="12"/>
        <rFont val="HGSｺﾞｼｯｸM"/>
        <family val="3"/>
      </rPr>
      <t xml:space="preserve">(11)
</t>
    </r>
    <r>
      <rPr>
        <sz val="11"/>
        <rFont val="DejaVu Sans"/>
        <family val="2"/>
      </rPr>
      <t xml:space="preserve">週平均
勤務時間数</t>
    </r>
  </si>
  <si>
    <r>
      <rPr>
        <sz val="16"/>
        <rFont val="HGSｺﾞｼｯｸM"/>
        <family val="3"/>
      </rPr>
      <t xml:space="preserve">(12) </t>
    </r>
    <r>
      <rPr>
        <sz val="16"/>
        <rFont val="DejaVu Sans"/>
        <family val="2"/>
      </rPr>
      <t xml:space="preserve">兼務状況
（兼務先／兼務する職務の内容）等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</si>
  <si>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</si>
  <si>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</si>
  <si>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</si>
  <si>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</si>
  <si>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</si>
  <si>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</si>
  <si>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</si>
  <si>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主任介護支援専門員</t>
  </si>
  <si>
    <t xml:space="preserve">厚労　太郎</t>
  </si>
  <si>
    <t xml:space="preserve">介護支援専門員</t>
  </si>
  <si>
    <r>
      <rPr>
        <sz val="16"/>
        <rFont val="DejaVu Sans"/>
        <family val="2"/>
      </rPr>
      <t xml:space="preserve">○○　</t>
    </r>
    <r>
      <rPr>
        <sz val="16"/>
        <rFont val="HGSｺﾞｼｯｸM"/>
        <family val="3"/>
      </rPr>
      <t xml:space="preserve">A</t>
    </r>
    <r>
      <rPr>
        <sz val="16"/>
        <rFont val="DejaVu Sans"/>
        <family val="2"/>
      </rPr>
      <t xml:space="preserve">郞</t>
    </r>
  </si>
  <si>
    <r>
      <rPr>
        <sz val="16"/>
        <rFont val="DejaVu Sans"/>
        <family val="2"/>
      </rPr>
      <t xml:space="preserve">○○　</t>
    </r>
    <r>
      <rPr>
        <sz val="16"/>
        <rFont val="HGSｺﾞｼｯｸM"/>
        <family val="3"/>
      </rPr>
      <t xml:space="preserve">B</t>
    </r>
    <r>
      <rPr>
        <sz val="16"/>
        <rFont val="DejaVu Sans"/>
        <family val="2"/>
      </rPr>
      <t xml:space="preserve">子</t>
    </r>
  </si>
  <si>
    <r>
      <rPr>
        <sz val="16"/>
        <rFont val="DejaVu Sans"/>
        <family val="2"/>
      </rPr>
      <t xml:space="preserve">○○　</t>
    </r>
    <r>
      <rPr>
        <sz val="16"/>
        <rFont val="HGSｺﾞｼｯｸM"/>
        <family val="3"/>
      </rPr>
      <t xml:space="preserve">C</t>
    </r>
    <r>
      <rPr>
        <sz val="16"/>
        <rFont val="DejaVu Sans"/>
        <family val="2"/>
      </rPr>
      <t xml:space="preserve">子</t>
    </r>
  </si>
  <si>
    <t xml:space="preserve">C</t>
  </si>
  <si>
    <r>
      <rPr>
        <sz val="16"/>
        <rFont val="DejaVu Sans"/>
        <family val="2"/>
      </rPr>
      <t xml:space="preserve">○○　</t>
    </r>
    <r>
      <rPr>
        <sz val="16"/>
        <rFont val="HGSｺﾞｼｯｸM"/>
        <family val="3"/>
      </rPr>
      <t xml:space="preserve">D</t>
    </r>
    <r>
      <rPr>
        <sz val="16"/>
        <rFont val="DejaVu Sans"/>
        <family val="2"/>
      </rPr>
      <t xml:space="preserve">子</t>
    </r>
  </si>
  <si>
    <r>
      <rPr>
        <sz val="14"/>
        <rFont val="HGSｺﾞｼｯｸM"/>
        <family val="3"/>
      </rPr>
      <t xml:space="preserve">(13)</t>
    </r>
    <r>
      <rPr>
        <sz val="14"/>
        <rFont val="DejaVu Sans"/>
        <family val="2"/>
      </rPr>
      <t xml:space="preserve">【任意入力】人員基準の確認（介護支援専門員（居宅介護支援））</t>
    </r>
  </si>
  <si>
    <t xml:space="preserve">（勤務形態の記号）</t>
  </si>
  <si>
    <t xml:space="preserve">勤務形態</t>
  </si>
  <si>
    <t xml:space="preserve">勤務時間数合計</t>
  </si>
  <si>
    <t xml:space="preserve">常勤換算の対象時間数</t>
  </si>
  <si>
    <t xml:space="preserve">常勤換算方法対象外の</t>
  </si>
  <si>
    <t xml:space="preserve">記号</t>
  </si>
  <si>
    <t xml:space="preserve">区分</t>
  </si>
  <si>
    <t xml:space="preserve">当月合計</t>
  </si>
  <si>
    <t xml:space="preserve">週平均</t>
  </si>
  <si>
    <t xml:space="preserve">常勤の従業者の人数</t>
  </si>
  <si>
    <t xml:space="preserve">常勤で専従</t>
  </si>
  <si>
    <t xml:space="preserve">B</t>
  </si>
  <si>
    <t xml:space="preserve">常勤で兼務</t>
  </si>
  <si>
    <t xml:space="preserve">非常勤で専従</t>
  </si>
  <si>
    <t xml:space="preserve">-</t>
  </si>
  <si>
    <t xml:space="preserve">D</t>
  </si>
  <si>
    <t xml:space="preserve">非常勤で兼務</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</si>
  <si>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</si>
  <si>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</si>
  <si>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</si>
  <si>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</si>
  <si>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</si>
  <si>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</si>
  <si>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</si>
  <si>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</si>
  <si>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</si>
  <si>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r>
      <rPr>
        <sz val="14"/>
        <rFont val="DejaVu Sans"/>
        <family val="2"/>
      </rPr>
      <t xml:space="preserve">（小数点第</t>
    </r>
    <r>
      <rPr>
        <sz val="14"/>
        <rFont val="HGSｺﾞｼｯｸM"/>
        <family val="3"/>
      </rPr>
      <t xml:space="preserve">2</t>
    </r>
    <r>
      <rPr>
        <sz val="14"/>
        <rFont val="DejaVu Sans"/>
        <family val="2"/>
      </rPr>
      <t xml:space="preserve">位以下切り捨て）</t>
    </r>
  </si>
  <si>
    <t xml:space="preserve">■ 介護支援専門員の常勤換算方法による人数</t>
  </si>
  <si>
    <t xml:space="preserve">常勤換算方法による人数</t>
  </si>
  <si>
    <t xml:space="preserve">＋</t>
  </si>
  <si>
    <r>
      <rPr>
        <sz val="16"/>
        <rFont val="DejaVu Sans"/>
        <family val="2"/>
      </rPr>
      <t xml:space="preserve">（参考様式</t>
    </r>
    <r>
      <rPr>
        <sz val="16"/>
        <rFont val="HGSｺﾞｼｯｸM"/>
        <family val="3"/>
      </rPr>
      <t xml:space="preserve">1</t>
    </r>
    <r>
      <rPr>
        <sz val="16"/>
        <rFont val="DejaVu Sans"/>
        <family val="2"/>
      </rPr>
      <t xml:space="preserve">）</t>
    </r>
  </si>
  <si>
    <t xml:space="preserve">≪提出不要≫</t>
  </si>
  <si>
    <t xml:space="preserve">従業者の勤務の体制及び勤務形態一覧表　記入方法　（居宅介護支援）</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</si>
  <si>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</si>
  <si>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</si>
  <si>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</si>
  <si>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</si>
  <si>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</si>
  <si>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</si>
  <si>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</si>
  <si>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</si>
  <si>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利用者の数（新規・再開の場合は推定数）を入力してください。</t>
    </r>
  </si>
  <si>
    <r>
      <rPr>
        <sz val="12"/>
        <rFont val="DejaVu Sans"/>
        <family val="2"/>
      </rPr>
      <t xml:space="preserve">　</t>
    </r>
    <r>
      <rPr>
        <sz val="12"/>
        <rFont val="HGSｺﾞｼｯｸM"/>
        <family val="3"/>
      </rPr>
      <t xml:space="preserve">(5) </t>
    </r>
    <r>
      <rPr>
        <sz val="12"/>
        <rFont val="DejaVu Sans"/>
        <family val="2"/>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</si>
  <si>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</si>
  <si>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</si>
  <si>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t xml:space="preserve">介護予防支援担当職員</t>
  </si>
  <si>
    <r>
      <rPr>
        <sz val="12"/>
        <rFont val="DejaVu Sans"/>
        <family val="2"/>
      </rPr>
      <t xml:space="preserve">　</t>
    </r>
    <r>
      <rPr>
        <sz val="12"/>
        <rFont val="HGSｺﾞｼｯｸM"/>
        <family val="3"/>
      </rPr>
      <t xml:space="preserve">(6)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</si>
  <si>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</si>
  <si>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</si>
  <si>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</si>
  <si>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</si>
  <si>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(7) </t>
    </r>
    <r>
      <rPr>
        <sz val="12"/>
        <rFont val="DejaVu Sans"/>
        <family val="2"/>
      </rPr>
      <t xml:space="preserve">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</si>
  <si>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</si>
  <si>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val="true"/>
        <sz val="12"/>
        <rFont val="DejaVu Sans"/>
        <family val="2"/>
      </rPr>
      <t xml:space="preserve">       ※選択した資格及び研修に関して、</t>
    </r>
    <r>
      <rPr>
        <b val="true"/>
        <u val="single"/>
        <sz val="12"/>
        <rFont val="DejaVu Sans"/>
        <family val="2"/>
      </rPr>
      <t xml:space="preserve">必要に応じて、</t>
    </r>
    <r>
      <rPr>
        <b val="true"/>
        <sz val="12"/>
        <rFont val="DejaVu Sans"/>
        <family val="2"/>
      </rPr>
      <t xml:space="preserve">資格証又は研修修了証等の写しを添付資料として提出してください。</t>
    </r>
  </si>
  <si>
    <r>
      <rPr>
        <sz val="12"/>
        <rFont val="DejaVu Sans"/>
        <family val="2"/>
      </rPr>
      <t xml:space="preserve">　</t>
    </r>
    <r>
      <rPr>
        <sz val="12"/>
        <rFont val="HGSｺﾞｼｯｸM"/>
        <family val="3"/>
      </rPr>
      <t xml:space="preserve">(8)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</si>
  <si>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(9)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</si>
  <si>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</si>
  <si>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(10) </t>
    </r>
    <r>
      <rPr>
        <sz val="12"/>
        <rFont val="DejaVu Sans"/>
        <family val="2"/>
      </rPr>
      <t xml:space="preserve">従業者ごとに、合計勤務時間数が自動計算されますので、誤りがないか確認してください。</t>
    </r>
  </si>
  <si>
    <t xml:space="preserve"> 　　 ※ 入力することができる時間数は、当該事業所において常勤の従業者が勤務すべき勤務時間数を上限とします。</t>
  </si>
  <si>
    <r>
      <rPr>
        <sz val="12"/>
        <rFont val="DejaVu Sans"/>
        <family val="2"/>
      </rPr>
      <t xml:space="preserve">　</t>
    </r>
    <r>
      <rPr>
        <sz val="12"/>
        <rFont val="HGSｺﾞｼｯｸM"/>
        <family val="3"/>
      </rPr>
      <t xml:space="preserve">(11)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</si>
  <si>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(12) </t>
    </r>
    <r>
      <rPr>
        <sz val="12"/>
        <rFont val="DejaVu Sans"/>
        <family val="2"/>
      </rPr>
      <t xml:space="preserve">申請する事業所以外の事業所・施設との兼務がある場合は、兼務先の事業所・施設の名称、兼務する職務の内容について記入してください。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</si>
  <si>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</si>
  <si>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</si>
  <si>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(13)</t>
    </r>
    <r>
      <rPr>
        <sz val="12"/>
        <rFont val="DejaVu Sans"/>
        <family val="2"/>
      </rPr>
      <t xml:space="preserve">【任意入力】 常勤換算による配置が求められる職種について、各欄に該当する数字を入力し、常勤換算後の人数を算出してください。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</si>
  <si>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</si>
  <si>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</si>
  <si>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DejaVu Sans"/>
        <family val="2"/>
      </rPr>
      <t xml:space="preserve">　　　　　したがって、勤務形態「</t>
    </r>
    <r>
      <rPr>
        <sz val="11"/>
        <color rgb="FF000000"/>
        <rFont val="Calibri"/>
        <family val="2"/>
      </rPr>
      <t xml:space="preserve">A</t>
    </r>
    <r>
      <rPr>
        <sz val="11"/>
        <color rgb="FF000000"/>
        <rFont val="DejaVu Sans"/>
        <family val="2"/>
      </rPr>
      <t xml:space="preserve">：常勤で専従」及び「</t>
    </r>
    <r>
      <rPr>
        <sz val="11"/>
        <color rgb="FF000000"/>
        <rFont val="Calibri"/>
        <family val="2"/>
      </rPr>
      <t xml:space="preserve">B</t>
    </r>
    <r>
      <rPr>
        <sz val="11"/>
        <color rgb="FF000000"/>
        <rFont val="DejaVu Sans"/>
        <family val="2"/>
      </rPr>
      <t xml:space="preserve">：常勤で兼務」については、実態に応じて「常勤換算の対象時間数」及び「常勤換算方法対象外の常勤の従業者の人数」を確認し、</t>
    </r>
  </si>
  <si>
    <t xml:space="preserve">　　　　　手入力すること。</t>
  </si>
  <si>
    <r>
      <rPr>
        <sz val="11"/>
        <color rgb="FF000000"/>
        <rFont val="DejaVu Sans"/>
        <family val="2"/>
      </rPr>
      <t xml:space="preserve">　　　　○ 職員が育児・介護休業法による短時間勤務制度等を利用する場合、週</t>
    </r>
    <r>
      <rPr>
        <sz val="11"/>
        <color rgb="FF000000"/>
        <rFont val="游ゴシック"/>
        <family val="3"/>
      </rPr>
      <t xml:space="preserve">30</t>
    </r>
    <r>
      <rPr>
        <sz val="11"/>
        <color rgb="FF000000"/>
        <rFont val="DejaVu Sans"/>
        <family val="2"/>
      </rPr>
      <t xml:space="preserve">時間以上の勤務で、常勤換算方法での計算にあたり、常勤の従業者が勤務すべき時間数を満たしたものとし、</t>
    </r>
  </si>
  <si>
    <r>
      <rPr>
        <sz val="11"/>
        <color rgb="FF000000"/>
        <rFont val="DejaVu Sans"/>
        <family val="2"/>
      </rPr>
      <t xml:space="preserve">　　　　　１（常勤）として取り扱うことが可能です。この場合、勤務形態の記号は「</t>
    </r>
    <r>
      <rPr>
        <sz val="11"/>
        <color rgb="FF000000"/>
        <rFont val="游ゴシック"/>
        <family val="3"/>
      </rPr>
      <t xml:space="preserve">A</t>
    </r>
    <r>
      <rPr>
        <sz val="11"/>
        <color rgb="FF000000"/>
        <rFont val="DejaVu Sans"/>
        <family val="2"/>
      </rPr>
      <t xml:space="preserve">」または「</t>
    </r>
    <r>
      <rPr>
        <sz val="11"/>
        <color rgb="FF000000"/>
        <rFont val="游ゴシック"/>
        <family val="3"/>
      </rPr>
      <t xml:space="preserve">B</t>
    </r>
    <r>
      <rPr>
        <sz val="11"/>
        <color rgb="FF000000"/>
        <rFont val="DejaVu Sans"/>
        <family val="2"/>
      </rPr>
      <t xml:space="preserve">」とし、人員基準の確認の表においては、「常勤換算方法対象外の常勤の従業者の人数」の欄に</t>
    </r>
  </si>
  <si>
    <r>
      <rPr>
        <sz val="11"/>
        <color rgb="FF000000"/>
        <rFont val="DejaVu Sans"/>
        <family val="2"/>
      </rPr>
      <t xml:space="preserve">　　　　　１（人）として入力してください。また、「</t>
    </r>
    <r>
      <rPr>
        <sz val="11"/>
        <color rgb="FF000000"/>
        <rFont val="游ゴシック"/>
        <family val="3"/>
      </rPr>
      <t xml:space="preserve">(11)</t>
    </r>
    <r>
      <rPr>
        <sz val="11"/>
        <color rgb="FF000000"/>
        <rFont val="DejaVu Sans"/>
        <family val="2"/>
      </rPr>
      <t xml:space="preserve">兼務状況等」の欄に「短時間勤務制度利用」と記入してください。</t>
    </r>
  </si>
  <si>
    <t xml:space="preserve">１．サービス種別</t>
  </si>
  <si>
    <t xml:space="preserve">サービス種別名</t>
  </si>
  <si>
    <t xml:space="preserve">介護予防支援</t>
  </si>
  <si>
    <t xml:space="preserve">２．職種名・資格名称</t>
  </si>
  <si>
    <t xml:space="preserve">ー</t>
  </si>
  <si>
    <t xml:space="preserve">資格</t>
  </si>
  <si>
    <t xml:space="preserve">保健師</t>
  </si>
  <si>
    <t xml:space="preserve">社会福祉士</t>
  </si>
  <si>
    <t xml:space="preserve">経験ある看護師</t>
  </si>
  <si>
    <r>
      <rPr>
        <sz val="16"/>
        <rFont val="DejaVu Sans"/>
        <family val="2"/>
      </rPr>
      <t xml:space="preserve">社会福祉主事（</t>
    </r>
    <r>
      <rPr>
        <sz val="16"/>
        <rFont val="HGSｺﾞｼｯｸM"/>
        <family val="3"/>
      </rPr>
      <t xml:space="preserve">3</t>
    </r>
    <r>
      <rPr>
        <sz val="16"/>
        <rFont val="DejaVu Sans"/>
        <family val="2"/>
      </rPr>
      <t xml:space="preserve">年以上従事）</t>
    </r>
  </si>
  <si>
    <t xml:space="preserve">【自治体の皆様へ】</t>
  </si>
  <si>
    <r>
      <rPr>
        <sz val="16"/>
        <color rgb="FF000000"/>
        <rFont val="游ゴシック"/>
        <family val="2"/>
      </rPr>
      <t xml:space="preserve">※ INDIRECT</t>
    </r>
    <r>
      <rPr>
        <sz val="16"/>
        <color rgb="FF000000"/>
        <rFont val="DejaVu Sans"/>
        <family val="2"/>
      </rPr>
      <t xml:space="preserve">関数使用のため、以下のとおりセルに「名前の定義」をしています。</t>
    </r>
  </si>
  <si>
    <r>
      <rPr>
        <sz val="16"/>
        <color rgb="FF000000"/>
        <rFont val="DejaVu Sans"/>
        <family val="2"/>
      </rPr>
      <t xml:space="preserve">　</t>
    </r>
    <r>
      <rPr>
        <sz val="16"/>
        <color rgb="FF000000"/>
        <rFont val="游ゴシック"/>
        <family val="2"/>
      </rPr>
      <t xml:space="preserve">15</t>
    </r>
    <r>
      <rPr>
        <sz val="16"/>
        <color rgb="FF000000"/>
        <rFont val="DejaVu Sans"/>
        <family val="2"/>
      </rPr>
      <t xml:space="preserve">行目・・・「職種」</t>
    </r>
  </si>
  <si>
    <r>
      <rPr>
        <sz val="16"/>
        <color rgb="FF000000"/>
        <rFont val="DejaVu Sans"/>
        <family val="2"/>
      </rPr>
      <t xml:space="preserve">　</t>
    </r>
    <r>
      <rPr>
        <sz val="16"/>
        <color rgb="FF000000"/>
        <rFont val="游ゴシック"/>
        <family val="2"/>
      </rPr>
      <t xml:space="preserve">C</t>
    </r>
    <r>
      <rPr>
        <sz val="16"/>
        <color rgb="FF000000"/>
        <rFont val="DejaVu Sans"/>
        <family val="2"/>
      </rPr>
      <t xml:space="preserve">列・・・「管理者」</t>
    </r>
  </si>
  <si>
    <r>
      <rPr>
        <sz val="16"/>
        <color rgb="FF000000"/>
        <rFont val="DejaVu Sans"/>
        <family val="2"/>
      </rPr>
      <t xml:space="preserve">　</t>
    </r>
    <r>
      <rPr>
        <sz val="16"/>
        <color rgb="FF000000"/>
        <rFont val="游ゴシック"/>
        <family val="2"/>
      </rPr>
      <t xml:space="preserve">D</t>
    </r>
    <r>
      <rPr>
        <sz val="16"/>
        <color rgb="FF000000"/>
        <rFont val="DejaVu Sans"/>
        <family val="2"/>
      </rPr>
      <t xml:space="preserve">列・・・「介護支援専門員」</t>
    </r>
  </si>
  <si>
    <r>
      <rPr>
        <sz val="16"/>
        <color rgb="FF000000"/>
        <rFont val="DejaVu Sans"/>
        <family val="2"/>
      </rPr>
      <t xml:space="preserve">　</t>
    </r>
    <r>
      <rPr>
        <sz val="16"/>
        <color rgb="FF000000"/>
        <rFont val="游ゴシック"/>
        <family val="2"/>
      </rPr>
      <t xml:space="preserve">E</t>
    </r>
    <r>
      <rPr>
        <sz val="16"/>
        <color rgb="FF000000"/>
        <rFont val="DejaVu Sans"/>
        <family val="2"/>
      </rPr>
      <t xml:space="preserve">列・・・「介護予防支援担当職員」</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</si>
  <si>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</si>
  <si>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</si>
  <si>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6"/>
        <color rgb="FF000000"/>
        <rFont val="DejaVu Sans"/>
        <family val="2"/>
      </rPr>
      <t xml:space="preserve">※職種を追加したい場合は、</t>
    </r>
    <r>
      <rPr>
        <sz val="16"/>
        <color rgb="FF000000"/>
        <rFont val="游ゴシック"/>
        <family val="2"/>
      </rPr>
      <t xml:space="preserve">15</t>
    </r>
    <r>
      <rPr>
        <sz val="16"/>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</si>
  <si>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</si>
  <si>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</si>
  <si>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</si>
  <si>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6"/>
        <color rgb="FF000000"/>
        <rFont val="DejaVu Sans"/>
        <family val="2"/>
      </rPr>
      <t xml:space="preserve">　・「参照範囲」にその職種の必要資格を範囲設定する　⇒　</t>
    </r>
    <r>
      <rPr>
        <sz val="16"/>
        <color rgb="FF000000"/>
        <rFont val="游ゴシック"/>
        <family val="2"/>
      </rPr>
      <t xml:space="preserve">OK</t>
    </r>
    <r>
      <rPr>
        <sz val="16"/>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</si>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</sst>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H:MM"/>
    <numFmt numFmtId="167" formatCode="0.0"/>
    <numFmt numFmtId="168" formatCode="#,##0.0#"/>
    <numFmt numFmtId="169" formatCode="#,##0\ ;[RED]\(#,##0\)"/>
    <numFmt numFmtId="170" formatCode="#,##0\人"/>
    <numFmt numFmtId="171" formatCode="#,##0.##"/>
    <numFmt numFmtId="172" formatCode="#,##0.0;[RED]\-#,##0.0"/>
    <numFmt numFmtId="173" formatCode="#,##0.0\人"/>
  </numFmts>
  <fonts count="30">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b val="true"/>
      <sz val="14"/>
      <name val="DejaVu Sans"/>
      <family val="2"/>
    </font>
    <font>
      <b val="true"/>
      <sz val="14"/>
      <name val="HGSｺﾞｼｯｸM"/>
      <family val="3"/>
    </font>
    <font>
      <sz val="14"/>
      <name val="HGSｺﾞｼｯｸM"/>
      <family val="3"/>
    </font>
    <font>
      <sz val="14"/>
      <name val="DejaVu Sans"/>
      <family val="2"/>
    </font>
    <font>
      <sz val="11"/>
      <name val="DejaVu Sans"/>
      <family val="2"/>
    </font>
    <font>
      <sz val="12"/>
      <name val="DejaVu Sans"/>
      <family val="2"/>
    </font>
    <font>
      <b val="true"/>
      <sz val="12"/>
      <name val="HGSｺﾞｼｯｸM"/>
      <family val="3"/>
    </font>
    <font>
      <sz val="11"/>
      <name val="HGSｺﾞｼｯｸM"/>
      <family val="3"/>
    </font>
    <font>
      <sz val="14"/>
      <color rgb="FFFF0000"/>
      <name val="HGSｺﾞｼｯｸM"/>
      <family val="3"/>
    </font>
    <font>
      <sz val="16"/>
      <color rgb="FFFF0000"/>
      <name val="ＭＳ ゴシック"/>
      <family val="5"/>
    </font>
    <font>
      <sz val="11"/>
      <color rgb="FF000000"/>
      <name val="DejaVu Sans"/>
      <family val="2"/>
    </font>
    <font>
      <b val="true"/>
      <sz val="12"/>
      <color rgb="FFFF0000"/>
      <name val="DejaVu Sans"/>
      <family val="2"/>
    </font>
    <font>
      <u val="single"/>
      <sz val="12"/>
      <name val="DejaVu Sans"/>
      <family val="2"/>
    </font>
    <font>
      <sz val="12"/>
      <name val="HGSｺﾞｼｯｸE"/>
      <family val="3"/>
    </font>
    <font>
      <b val="true"/>
      <sz val="12"/>
      <name val="DejaVu Sans"/>
      <family val="2"/>
    </font>
    <font>
      <b val="true"/>
      <u val="single"/>
      <sz val="12"/>
      <name val="DejaVu Sans"/>
      <family val="2"/>
    </font>
    <font>
      <sz val="11"/>
      <name val="游ゴシック"/>
      <family val="2"/>
    </font>
    <font>
      <sz val="11"/>
      <color rgb="FF000000"/>
      <name val="Calibri"/>
      <family val="2"/>
    </font>
    <font>
      <sz val="11"/>
      <color rgb="FF000000"/>
      <name val="游ゴシック"/>
      <family val="3"/>
    </font>
    <font>
      <sz val="16"/>
      <color rgb="FF000000"/>
      <name val="游ゴシック"/>
      <family val="2"/>
    </font>
    <font>
      <sz val="16"/>
      <color rgb="FF000000"/>
      <name val="DejaVu Sans"/>
      <family val="2"/>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32">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medium"/>
      <right style="medium"/>
      <top style="thin"/>
      <bottom style="medium"/>
      <diagonal/>
    </border>
    <border diagonalUp="false" diagonalDown="false">
      <left/>
      <right/>
      <top style="medium"/>
      <bottom/>
      <diagonal/>
    </border>
    <border diagonalUp="false" diagonalDown="false">
      <left/>
      <right/>
      <top/>
      <bottom style="thin"/>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medium"/>
      <right style="medium"/>
      <top/>
      <bottom style="medium"/>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197">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false" hidden="false"/>
    </xf>
    <xf numFmtId="165" fontId="5"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general" vertical="center" textRotation="0" wrapText="false" indent="0" shrinkToFit="false"/>
      <protection locked="fals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false" hidden="false"/>
    </xf>
    <xf numFmtId="165" fontId="8" fillId="0" borderId="0" xfId="0" applyFont="true" applyBorder="false" applyAlignment="true" applyProtection="true">
      <alignment horizontal="general" vertical="center" textRotation="0" wrapText="false" indent="0" shrinkToFit="false"/>
      <protection locked="false" hidden="false"/>
    </xf>
    <xf numFmtId="165" fontId="10" fillId="0" borderId="0" xfId="0" applyFont="true" applyBorder="false" applyAlignment="true" applyProtection="true">
      <alignment horizontal="right" vertical="center" textRotation="0" wrapText="false" indent="0" shrinkToFit="false"/>
      <protection locked="true" hidden="false"/>
    </xf>
    <xf numFmtId="165" fontId="10" fillId="4" borderId="0" xfId="0" applyFont="true" applyBorder="false" applyAlignment="true" applyProtection="true">
      <alignment horizontal="center" vertical="center" textRotation="0" wrapText="false" indent="0" shrinkToFit="false"/>
      <protection locked="true" hidden="false"/>
    </xf>
    <xf numFmtId="165" fontId="10" fillId="4" borderId="0" xfId="0" applyFont="true" applyBorder="false" applyAlignment="true" applyProtection="true">
      <alignment horizontal="right" vertical="center" textRotation="0" wrapText="false" indent="0" shrinkToFit="false"/>
      <protection locked="true" hidden="false"/>
    </xf>
    <xf numFmtId="165" fontId="10" fillId="4" borderId="0" xfId="0" applyFont="true" applyBorder="false" applyAlignment="true" applyProtection="true">
      <alignment horizontal="general" vertical="center" textRotation="0" wrapText="false" indent="0" shrinkToFit="false"/>
      <protection locked="true" hidden="false"/>
    </xf>
    <xf numFmtId="165" fontId="10" fillId="0" borderId="0" xfId="0" applyFont="true" applyBorder="fals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8" fillId="4" borderId="0" xfId="0" applyFont="true" applyBorder="true" applyAlignment="true" applyProtection="true">
      <alignment horizontal="right" vertical="center" textRotation="0" wrapText="false" indent="0" shrinkToFit="false"/>
      <protection locked="true" hidden="false"/>
    </xf>
    <xf numFmtId="165" fontId="8" fillId="4" borderId="0" xfId="0" applyFont="true" applyBorder="true" applyAlignment="false" applyProtection="true">
      <alignment horizontal="general" vertical="center" textRotation="0" wrapText="false" indent="0" shrinkToFit="false"/>
      <protection locked="true" hidden="false"/>
    </xf>
    <xf numFmtId="165" fontId="8" fillId="4"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8" fillId="4" borderId="0" xfId="0" applyFont="true" applyBorder="true" applyAlignment="true" applyProtection="true">
      <alignment horizontal="general" vertical="center" textRotation="0" wrapText="false" indent="0" shrinkToFit="false"/>
      <protection locked="true" hidden="false"/>
    </xf>
    <xf numFmtId="165" fontId="11"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11"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2" fillId="0" borderId="0" xfId="0" applyFont="true" applyBorder="false" applyAlignment="false" applyProtection="true">
      <alignment horizontal="general" vertical="center" textRotation="0" wrapText="false" indent="0" shrinkToFit="false"/>
      <protection locked="true" hidden="false"/>
    </xf>
    <xf numFmtId="165" fontId="5" fillId="3" borderId="2"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12" fillId="0" borderId="0" xfId="0" applyFont="true" applyBorder="false" applyAlignment="false" applyProtection="false">
      <alignment horizontal="general"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6" fontId="5" fillId="4" borderId="0" xfId="0" applyFont="true" applyBorder="true" applyAlignment="true" applyProtection="true">
      <alignment horizontal="center"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11" fillId="0" borderId="0" xfId="0" applyFont="true" applyBorder="false" applyAlignment="true" applyProtection="true">
      <alignment horizontal="general" vertical="center" textRotation="0" wrapText="false" indent="0" shrinkToFit="false"/>
      <protection locked="true" hidden="false"/>
    </xf>
    <xf numFmtId="165" fontId="11"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false" hidden="false"/>
    </xf>
    <xf numFmtId="165" fontId="5" fillId="0" borderId="3" xfId="0" applyFont="true" applyBorder="true" applyAlignment="true" applyProtection="true">
      <alignment horizontal="center" vertical="center" textRotation="0" wrapText="fals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5" fontId="4" fillId="0" borderId="3"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5" fontId="11" fillId="0" borderId="10" xfId="0" applyFont="true" applyBorder="true" applyAlignment="true" applyProtection="true">
      <alignment horizontal="center" vertical="center" textRotation="0" wrapText="false" indent="0" shrinkToFit="false"/>
      <protection locked="true" hidden="false"/>
    </xf>
    <xf numFmtId="165" fontId="11" fillId="0" borderId="1" xfId="0" applyFont="true" applyBorder="true" applyAlignment="true" applyProtection="true">
      <alignment horizontal="center" vertical="center" textRotation="0" wrapText="false" indent="0" shrinkToFit="false"/>
      <protection locked="true" hidden="false"/>
    </xf>
    <xf numFmtId="165" fontId="11" fillId="0" borderId="11" xfId="0" applyFont="true" applyBorder="true" applyAlignment="true" applyProtection="true">
      <alignment horizontal="center" vertical="center" textRotation="0" wrapText="false" indent="0" shrinkToFit="false"/>
      <protection locked="true" hidden="false"/>
    </xf>
    <xf numFmtId="165" fontId="11" fillId="0" borderId="12" xfId="0" applyFont="true" applyBorder="true" applyAlignment="true" applyProtection="true">
      <alignment horizontal="center" vertical="center" textRotation="0" wrapText="true" indent="0" shrinkToFit="false"/>
      <protection locked="true" hidden="false"/>
    </xf>
    <xf numFmtId="165" fontId="11" fillId="0" borderId="13" xfId="0" applyFont="true" applyBorder="true" applyAlignment="true" applyProtection="true">
      <alignment horizontal="center" vertical="center" textRotation="0" wrapText="true" indent="0" shrinkToFit="false"/>
      <protection locked="true" hidden="false"/>
    </xf>
    <xf numFmtId="165" fontId="11" fillId="0" borderId="14" xfId="0" applyFont="true" applyBorder="true" applyAlignment="true" applyProtection="true">
      <alignment horizontal="center" vertical="center" textRotation="0" wrapText="true" indent="0" shrinkToFit="false"/>
      <protection locked="true" hidden="false"/>
    </xf>
    <xf numFmtId="165" fontId="5" fillId="0" borderId="15" xfId="0" applyFont="true" applyBorder="true" applyAlignment="true" applyProtection="true">
      <alignment horizontal="general" vertical="center" textRotation="0" wrapText="false" indent="0" shrinkToFit="false"/>
      <protection locked="true" hidden="false"/>
    </xf>
    <xf numFmtId="165" fontId="14" fillId="2" borderId="16" xfId="0" applyFont="true" applyBorder="true" applyAlignment="true" applyProtection="true">
      <alignment horizontal="center" vertical="center" textRotation="0" wrapText="true" indent="0" shrinkToFit="false"/>
      <protection locked="false" hidden="false"/>
    </xf>
    <xf numFmtId="165" fontId="5" fillId="2" borderId="17" xfId="0" applyFont="true" applyBorder="true" applyAlignment="true" applyProtection="true">
      <alignment horizontal="center" vertical="center" textRotation="0" wrapText="true" indent="0" shrinkToFit="false"/>
      <protection locked="false" hidden="false"/>
    </xf>
    <xf numFmtId="165" fontId="6" fillId="2" borderId="17" xfId="0" applyFont="true" applyBorder="true" applyAlignment="true" applyProtection="true">
      <alignment horizontal="center" vertical="center" textRotation="0" wrapText="false" indent="0" shrinkToFit="true"/>
      <protection locked="false" hidden="false"/>
    </xf>
    <xf numFmtId="165" fontId="6" fillId="3" borderId="18" xfId="0" applyFont="true" applyBorder="true" applyAlignment="true" applyProtection="true">
      <alignment horizontal="center" vertical="center" textRotation="0" wrapText="true" indent="0" shrinkToFit="false"/>
      <protection locked="false" hidden="false"/>
    </xf>
    <xf numFmtId="168" fontId="5" fillId="3" borderId="19" xfId="0" applyFont="true" applyBorder="true" applyAlignment="true" applyProtection="true">
      <alignment horizontal="center" vertical="center" textRotation="0" wrapText="false" indent="0" shrinkToFit="true"/>
      <protection locked="false" hidden="false"/>
    </xf>
    <xf numFmtId="168" fontId="5" fillId="3" borderId="20" xfId="0" applyFont="true" applyBorder="true" applyAlignment="true" applyProtection="true">
      <alignment horizontal="center" vertical="center" textRotation="0" wrapText="false" indent="0" shrinkToFit="true"/>
      <protection locked="false" hidden="false"/>
    </xf>
    <xf numFmtId="168" fontId="5" fillId="3" borderId="21" xfId="0" applyFont="true" applyBorder="true" applyAlignment="true" applyProtection="true">
      <alignment horizontal="center" vertical="center" textRotation="0" wrapText="false" indent="0" shrinkToFit="true"/>
      <protection locked="false" hidden="false"/>
    </xf>
    <xf numFmtId="168" fontId="8" fillId="4" borderId="15" xfId="0" applyFont="true" applyBorder="true" applyAlignment="true" applyProtection="true">
      <alignment horizontal="center" vertical="center" textRotation="0" wrapText="true" indent="0" shrinkToFit="false"/>
      <protection locked="true" hidden="false"/>
    </xf>
    <xf numFmtId="168" fontId="8" fillId="4" borderId="15" xfId="20" applyFont="true" applyBorder="true" applyAlignment="true" applyProtection="true">
      <alignment horizontal="center" vertical="center" textRotation="0" wrapText="true" indent="0" shrinkToFit="false"/>
      <protection locked="true" hidden="false"/>
    </xf>
    <xf numFmtId="165" fontId="5" fillId="3" borderId="15" xfId="0" applyFont="true" applyBorder="true" applyAlignment="true" applyProtection="true">
      <alignment horizontal="left" vertical="center" textRotation="0" wrapText="true" indent="0" shrinkToFit="false"/>
      <protection locked="false" hidden="false"/>
    </xf>
    <xf numFmtId="165" fontId="5" fillId="0" borderId="9" xfId="0" applyFont="true" applyBorder="true" applyAlignment="true" applyProtection="true">
      <alignment horizontal="general" vertical="center" textRotation="0" wrapText="false" indent="0" shrinkToFit="false"/>
      <protection locked="true" hidden="false"/>
    </xf>
    <xf numFmtId="165" fontId="14" fillId="2" borderId="10"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false" indent="0" shrinkToFit="true"/>
      <protection locked="false" hidden="false"/>
    </xf>
    <xf numFmtId="165" fontId="6" fillId="3" borderId="11" xfId="0" applyFont="true" applyBorder="true" applyAlignment="true" applyProtection="true">
      <alignment horizontal="center" vertical="center" textRotation="0" wrapText="true" indent="0" shrinkToFit="false"/>
      <protection locked="false" hidden="false"/>
    </xf>
    <xf numFmtId="168" fontId="5" fillId="3" borderId="22" xfId="0" applyFont="true" applyBorder="true" applyAlignment="true" applyProtection="true">
      <alignment horizontal="center" vertical="center" textRotation="0" wrapText="false" indent="0" shrinkToFit="true"/>
      <protection locked="false" hidden="false"/>
    </xf>
    <xf numFmtId="168" fontId="5" fillId="3" borderId="23" xfId="0" applyFont="true" applyBorder="true" applyAlignment="true" applyProtection="true">
      <alignment horizontal="center" vertical="center" textRotation="0" wrapText="false" indent="0" shrinkToFit="true"/>
      <protection locked="false" hidden="false"/>
    </xf>
    <xf numFmtId="168" fontId="5" fillId="3" borderId="24" xfId="0" applyFont="true" applyBorder="true" applyAlignment="true" applyProtection="true">
      <alignment horizontal="center" vertical="center" textRotation="0" wrapText="false" indent="0" shrinkToFit="true"/>
      <protection locked="false" hidden="false"/>
    </xf>
    <xf numFmtId="168" fontId="8" fillId="4" borderId="9" xfId="0" applyFont="true" applyBorder="true" applyAlignment="true" applyProtection="true">
      <alignment horizontal="center" vertical="center" textRotation="0" wrapText="true" indent="0" shrinkToFit="false"/>
      <protection locked="true" hidden="false"/>
    </xf>
    <xf numFmtId="168" fontId="8" fillId="4" borderId="9" xfId="2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5" fontId="5" fillId="0" borderId="25" xfId="0" applyFont="true" applyBorder="true" applyAlignment="true" applyProtection="true">
      <alignment horizontal="general" vertical="center" textRotation="0" wrapText="false" indent="0" shrinkToFit="false"/>
      <protection locked="true" hidden="false"/>
    </xf>
    <xf numFmtId="165" fontId="4" fillId="2" borderId="12"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center" vertical="center" textRotation="0" wrapText="true" indent="0" shrinkToFit="false"/>
      <protection locked="false" hidden="false"/>
    </xf>
    <xf numFmtId="168" fontId="5" fillId="3" borderId="12" xfId="0" applyFont="true" applyBorder="true" applyAlignment="true" applyProtection="true">
      <alignment horizontal="center" vertical="center" textRotation="0" wrapText="false" indent="0" shrinkToFit="true"/>
      <protection locked="false" hidden="false"/>
    </xf>
    <xf numFmtId="168" fontId="5" fillId="3" borderId="13" xfId="0" applyFont="true" applyBorder="true" applyAlignment="true" applyProtection="true">
      <alignment horizontal="center" vertical="center" textRotation="0" wrapText="false" indent="0" shrinkToFit="true"/>
      <protection locked="false" hidden="false"/>
    </xf>
    <xf numFmtId="168" fontId="5" fillId="3" borderId="14" xfId="0" applyFont="true" applyBorder="true" applyAlignment="true" applyProtection="true">
      <alignment horizontal="center" vertical="center" textRotation="0" wrapText="false" indent="0" shrinkToFit="true"/>
      <protection locked="false" hidden="false"/>
    </xf>
    <xf numFmtId="168" fontId="8" fillId="4" borderId="25" xfId="0" applyFont="true" applyBorder="true" applyAlignment="true" applyProtection="true">
      <alignment horizontal="center" vertical="center" textRotation="0" wrapText="true" indent="0" shrinkToFit="false"/>
      <protection locked="true" hidden="false"/>
    </xf>
    <xf numFmtId="168" fontId="8" fillId="4" borderId="25" xfId="20" applyFont="true" applyBorder="true" applyAlignment="true" applyProtection="true">
      <alignment horizontal="center" vertical="center" textRotation="0" wrapText="true" indent="0" shrinkToFit="false"/>
      <protection locked="true" hidden="false"/>
    </xf>
    <xf numFmtId="165" fontId="5" fillId="3" borderId="25" xfId="0" applyFont="true" applyBorder="true" applyAlignment="true" applyProtection="true">
      <alignment horizontal="left" vertical="center" textRotation="0" wrapText="true" indent="0" shrinkToFit="false"/>
      <protection locked="false" hidden="false"/>
    </xf>
    <xf numFmtId="165" fontId="15"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true"/>
      <protection locked="true" hidden="false"/>
    </xf>
    <xf numFmtId="165" fontId="16" fillId="0" borderId="0" xfId="0" applyFont="true" applyBorder="true" applyAlignment="true" applyProtection="true">
      <alignment horizontal="general" vertical="center" textRotation="0" wrapText="false" indent="0" shrinkToFit="true"/>
      <protection locked="true" hidden="false"/>
    </xf>
    <xf numFmtId="165" fontId="4" fillId="0" borderId="26"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left" vertical="center" textRotation="0" wrapText="false" indent="0" shrinkToFit="false"/>
      <protection locked="true" hidden="false"/>
    </xf>
    <xf numFmtId="165" fontId="12" fillId="0" borderId="0" xfId="0" applyFont="true" applyBorder="true" applyAlignment="true" applyProtection="true">
      <alignment horizontal="general" vertical="center" textRotation="0" wrapText="false" indent="0" shrinkToFit="false"/>
      <protection locked="true" hidden="false"/>
    </xf>
    <xf numFmtId="165" fontId="11" fillId="4" borderId="0" xfId="0" applyFont="true" applyBorder="true" applyAlignment="true" applyProtection="true">
      <alignment horizontal="general" vertical="center" textRotation="0" wrapText="false" indent="0" shrinkToFit="false"/>
      <protection locked="true" hidden="false"/>
    </xf>
    <xf numFmtId="165" fontId="12" fillId="0" borderId="27" xfId="0" applyFont="true" applyBorder="true" applyAlignment="true" applyProtection="true">
      <alignment horizontal="center" vertical="center" textRotation="0" wrapText="false" indent="0" shrinkToFit="false"/>
      <protection locked="true" hidden="false"/>
    </xf>
    <xf numFmtId="165" fontId="12" fillId="0" borderId="0" xfId="0" applyFont="true" applyBorder="true" applyAlignment="true" applyProtection="true">
      <alignment horizontal="center" vertical="center" textRotation="0" wrapText="false" indent="0" shrinkToFit="false"/>
      <protection locked="true" hidden="false"/>
    </xf>
    <xf numFmtId="165" fontId="14" fillId="0" borderId="0" xfId="0" applyFont="true" applyBorder="true" applyAlignment="true" applyProtection="true">
      <alignment horizontal="center" vertical="center" textRotation="0" wrapText="true" indent="0" shrinkToFit="false"/>
      <protection locked="true" hidden="false"/>
    </xf>
    <xf numFmtId="165" fontId="12" fillId="0" borderId="1" xfId="0" applyFont="true" applyBorder="true" applyAlignment="true" applyProtection="true">
      <alignment horizontal="center" vertical="center" textRotation="0" wrapText="false" indent="0" shrinkToFit="false"/>
      <protection locked="true" hidden="false"/>
    </xf>
    <xf numFmtId="170" fontId="11" fillId="4" borderId="0" xfId="0" applyFont="true" applyBorder="true" applyAlignment="true" applyProtection="true">
      <alignment horizontal="center" vertical="center" textRotation="0" wrapText="false" indent="0" shrinkToFit="false"/>
      <protection locked="true" hidden="false"/>
    </xf>
    <xf numFmtId="171" fontId="11" fillId="0" borderId="1" xfId="0" applyFont="true" applyBorder="true" applyAlignment="true" applyProtection="true">
      <alignment horizontal="right" vertical="center" textRotation="0" wrapText="false" indent="0" shrinkToFit="false"/>
      <protection locked="true" hidden="false"/>
    </xf>
    <xf numFmtId="171" fontId="11" fillId="0" borderId="1" xfId="20" applyFont="true" applyBorder="true" applyAlignment="true" applyProtection="true">
      <alignment horizontal="right" vertical="center" textRotation="0" wrapText="false" indent="0" shrinkToFit="false"/>
      <protection locked="true" hidden="false"/>
    </xf>
    <xf numFmtId="171" fontId="11" fillId="0" borderId="0" xfId="0" applyFont="true" applyBorder="true" applyAlignment="true" applyProtection="true">
      <alignment horizontal="general" vertical="center" textRotation="0" wrapText="false" indent="0" shrinkToFit="false"/>
      <protection locked="true" hidden="false"/>
    </xf>
    <xf numFmtId="171" fontId="11" fillId="3" borderId="1" xfId="0" applyFont="true" applyBorder="true" applyAlignment="true" applyProtection="true">
      <alignment horizontal="right" vertical="center" textRotation="0" wrapText="false" indent="0" shrinkToFit="false"/>
      <protection locked="false" hidden="false"/>
    </xf>
    <xf numFmtId="171" fontId="11" fillId="0" borderId="0" xfId="0" applyFont="true" applyBorder="false" applyAlignment="true" applyProtection="true">
      <alignment horizontal="general" vertical="center" textRotation="0" wrapText="false" indent="0" shrinkToFit="false"/>
      <protection locked="true" hidden="false"/>
    </xf>
    <xf numFmtId="171" fontId="11" fillId="3" borderId="1" xfId="20" applyFont="true" applyBorder="true" applyAlignment="true" applyProtection="true">
      <alignment horizontal="right" vertical="center" textRotation="0" wrapText="false" indent="0" shrinkToFit="false"/>
      <protection locked="false" hidden="false"/>
    </xf>
    <xf numFmtId="172" fontId="11" fillId="4" borderId="0" xfId="20" applyFont="true" applyBorder="true" applyAlignment="true" applyProtection="true">
      <alignment horizontal="right" vertical="center" textRotation="0" wrapText="false" indent="0" shrinkToFit="false"/>
      <protection locked="true" hidden="false"/>
    </xf>
    <xf numFmtId="165" fontId="11" fillId="4" borderId="0" xfId="0" applyFont="true" applyBorder="true" applyAlignment="true" applyProtection="true">
      <alignment horizontal="right" vertical="center" textRotation="0" wrapText="false" indent="0" shrinkToFit="false"/>
      <protection locked="true" hidden="false"/>
    </xf>
    <xf numFmtId="172" fontId="11" fillId="4" borderId="0" xfId="20" applyFont="true" applyBorder="true" applyAlignment="true" applyProtection="true">
      <alignment horizontal="general" vertical="center" textRotation="0" wrapText="false" indent="0" shrinkToFit="false"/>
      <protection locked="true" hidden="false"/>
    </xf>
    <xf numFmtId="167" fontId="11" fillId="4" borderId="0" xfId="0" applyFont="true" applyBorder="true" applyAlignment="true" applyProtection="true">
      <alignment horizontal="general" vertical="center" textRotation="0" wrapText="false" indent="0" shrinkToFit="false"/>
      <protection locked="true" hidden="false"/>
    </xf>
    <xf numFmtId="165" fontId="12" fillId="0" borderId="0" xfId="0" applyFont="true" applyBorder="true" applyAlignment="true" applyProtection="true">
      <alignment horizontal="left" vertical="center" textRotation="0" wrapText="false" indent="0" shrinkToFit="false"/>
      <protection locked="true" hidden="false"/>
    </xf>
    <xf numFmtId="165" fontId="12" fillId="0" borderId="0" xfId="0" applyFont="true" applyBorder="true" applyAlignment="true" applyProtection="true">
      <alignment horizontal="right" vertical="center" textRotation="0" wrapText="false" indent="0" shrinkToFit="false"/>
      <protection locked="tru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5" fontId="17" fillId="0" borderId="0" xfId="0" applyFont="true" applyBorder="true" applyAlignment="true" applyProtection="true">
      <alignment horizontal="general" vertical="center" textRotation="0" wrapText="false" indent="0" shrinkToFit="false"/>
      <protection locked="true" hidden="false"/>
    </xf>
    <xf numFmtId="165" fontId="11" fillId="4" borderId="0" xfId="0" applyFont="true" applyBorder="true" applyAlignment="true" applyProtection="true">
      <alignment horizontal="left" vertical="center" textRotation="0" wrapText="false" indent="0" shrinkToFit="false"/>
      <protection locked="true" hidden="false"/>
    </xf>
    <xf numFmtId="171" fontId="11" fillId="0" borderId="1" xfId="0" applyFont="true" applyBorder="true" applyAlignment="true" applyProtection="true">
      <alignment horizontal="center" vertical="center" textRotation="0" wrapText="false" indent="0" shrinkToFit="false"/>
      <protection locked="true" hidden="false"/>
    </xf>
    <xf numFmtId="165" fontId="11" fillId="0" borderId="0" xfId="0" applyFont="true" applyBorder="true" applyAlignment="true" applyProtection="true">
      <alignment horizontal="center" vertical="center" textRotation="0" wrapText="false" indent="0" shrinkToFit="false"/>
      <protection locked="true" hidden="false"/>
    </xf>
    <xf numFmtId="167" fontId="11" fillId="0" borderId="1" xfId="0" applyFont="true" applyBorder="true" applyAlignment="true" applyProtection="true">
      <alignment horizontal="center" vertical="center" textRotation="0" wrapText="false" indent="0" shrinkToFit="false"/>
      <protection locked="true" hidden="false"/>
    </xf>
    <xf numFmtId="172" fontId="11" fillId="4" borderId="0" xfId="0" applyFont="true" applyBorder="true" applyAlignment="true" applyProtection="true">
      <alignment horizontal="center"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justify" vertical="center" textRotation="0" wrapText="true" indent="0" shrinkToFit="false"/>
      <protection locked="true" hidden="false"/>
    </xf>
    <xf numFmtId="165" fontId="12" fillId="0" borderId="0" xfId="0" applyFont="true" applyBorder="false" applyAlignment="true" applyProtection="true">
      <alignment horizontal="general" vertical="center" textRotation="0" wrapText="false" indent="0" shrinkToFit="false"/>
      <protection locked="true" hidden="false"/>
    </xf>
    <xf numFmtId="173" fontId="11"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tru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4" fillId="4" borderId="0" xfId="0" applyFont="true" applyBorder="true" applyAlignment="true" applyProtection="false">
      <alignment horizontal="left" vertical="center" textRotation="0" wrapText="false" indent="0" shrinkToFit="false"/>
      <protection locked="true" hidden="false"/>
    </xf>
    <xf numFmtId="165" fontId="4" fillId="5" borderId="1" xfId="0" applyFont="true" applyBorder="tru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4" fillId="4" borderId="1" xfId="0" applyFont="true" applyBorder="true" applyAlignment="true" applyProtection="false">
      <alignment horizontal="center" vertical="center" textRotation="0" wrapText="false" indent="0" shrinkToFit="false"/>
      <protection locked="true" hidden="false"/>
    </xf>
    <xf numFmtId="165" fontId="1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true" indent="0" shrinkToFit="false"/>
      <protection locked="true" hidden="false"/>
    </xf>
    <xf numFmtId="165" fontId="22" fillId="4" borderId="0" xfId="0" applyFont="true" applyBorder="true" applyAlignment="true" applyProtection="false">
      <alignment horizontal="left" vertical="center" textRotation="0" wrapText="false" indent="0" shrinkToFit="false"/>
      <protection locked="true" hidden="false"/>
    </xf>
    <xf numFmtId="165" fontId="22"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23" fillId="4" borderId="0" xfId="0" applyFont="true" applyBorder="false" applyAlignment="true" applyProtection="false">
      <alignment horizontal="general" vertical="center" textRotation="0" wrapText="false" indent="0" shrinkToFit="false"/>
      <protection locked="true" hidden="false"/>
    </xf>
    <xf numFmtId="165" fontId="22" fillId="4" borderId="0" xfId="0" applyFont="true" applyBorder="true" applyAlignment="true" applyProtection="false">
      <alignment horizontal="general" vertical="center" textRotation="0" wrapText="false" indent="0" shrinkToFit="true"/>
      <protection locked="true" hidden="false"/>
    </xf>
    <xf numFmtId="165" fontId="25" fillId="4" borderId="0" xfId="0" applyFont="true" applyBorder="true" applyAlignment="true" applyProtection="false">
      <alignment horizontal="general" vertical="center" textRotation="0" wrapText="false" indent="0" shrinkToFit="true"/>
      <protection locked="true" hidden="false"/>
    </xf>
    <xf numFmtId="165" fontId="14"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4" borderId="0" xfId="0" applyFont="true" applyBorder="false" applyAlignment="true" applyProtection="false">
      <alignment horizontal="general" vertical="center" textRotation="9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19" fillId="0" borderId="0" xfId="0" applyFont="true" applyBorder="false" applyAlignment="true" applyProtection="false">
      <alignment horizontal="left" vertical="center" textRotation="0" wrapText="false" indent="0" shrinkToFit="false"/>
      <protection locked="true" hidden="false"/>
    </xf>
    <xf numFmtId="165" fontId="28" fillId="4" borderId="0" xfId="0" applyFont="true" applyBorder="false" applyAlignment="false" applyProtection="false">
      <alignment horizontal="general" vertical="center" textRotation="0" wrapText="false" indent="0" shrinkToFit="false"/>
      <protection locked="true" hidden="false"/>
    </xf>
    <xf numFmtId="165" fontId="29" fillId="4" borderId="0" xfId="0" applyFont="true" applyBorder="false" applyAlignment="false" applyProtection="false">
      <alignment horizontal="general" vertical="center" textRotation="0" wrapText="false" indent="0" shrinkToFit="false"/>
      <protection locked="true" hidden="false"/>
    </xf>
    <xf numFmtId="165" fontId="28" fillId="4" borderId="1" xfId="0" applyFont="true" applyBorder="true" applyAlignment="true" applyProtection="false">
      <alignment horizontal="center" vertical="center" textRotation="0" wrapText="false" indent="0" shrinkToFit="false"/>
      <protection locked="true" hidden="false"/>
    </xf>
    <xf numFmtId="165" fontId="29" fillId="4" borderId="1" xfId="0" applyFont="true" applyBorder="true" applyAlignment="true" applyProtection="false">
      <alignment horizontal="center" vertical="center" textRotation="0" wrapText="false" indent="0" shrinkToFit="false"/>
      <protection locked="true" hidden="false"/>
    </xf>
    <xf numFmtId="165" fontId="29" fillId="4" borderId="1" xfId="0" applyFont="true" applyBorder="true" applyAlignment="true" applyProtection="false">
      <alignment horizontal="general" vertical="center" textRotation="0" wrapText="false" indent="0" shrinkToFit="true"/>
      <protection locked="true" hidden="false"/>
    </xf>
    <xf numFmtId="165" fontId="29" fillId="4" borderId="3" xfId="0" applyFont="true" applyBorder="true" applyAlignment="true" applyProtection="false">
      <alignment horizontal="center" vertical="center" textRotation="0" wrapText="false" indent="0" shrinkToFit="true"/>
      <protection locked="true" hidden="false"/>
    </xf>
    <xf numFmtId="165" fontId="6" fillId="4" borderId="28" xfId="0" applyFont="true" applyBorder="true" applyAlignment="true" applyProtection="false">
      <alignment horizontal="center" vertical="center" textRotation="0" wrapText="false" indent="0" shrinkToFit="false"/>
      <protection locked="true" hidden="false"/>
    </xf>
    <xf numFmtId="165" fontId="6" fillId="4" borderId="29" xfId="0" applyFont="true" applyBorder="true" applyAlignment="true" applyProtection="false">
      <alignment horizontal="center" vertical="center" textRotation="0" wrapText="false" indent="0" shrinkToFit="false"/>
      <protection locked="true" hidden="false"/>
    </xf>
    <xf numFmtId="165" fontId="6" fillId="4" borderId="5" xfId="0" applyFont="true" applyBorder="true" applyAlignment="true" applyProtection="false">
      <alignment horizontal="center" vertical="center" textRotation="0" wrapText="false" indent="0" shrinkToFit="false"/>
      <protection locked="true" hidden="false"/>
    </xf>
    <xf numFmtId="165" fontId="29" fillId="4" borderId="5" xfId="0" applyFont="true" applyBorder="true" applyAlignment="true" applyProtection="false">
      <alignment horizontal="center" vertical="center" textRotation="0" wrapText="false" indent="0" shrinkToFit="false"/>
      <protection locked="true" hidden="false"/>
    </xf>
    <xf numFmtId="165" fontId="29" fillId="4" borderId="6" xfId="0" applyFont="true" applyBorder="true" applyAlignment="true" applyProtection="false">
      <alignment horizontal="center" vertical="center" textRotation="0" wrapText="false" indent="0" shrinkToFit="false"/>
      <protection locked="true" hidden="false"/>
    </xf>
    <xf numFmtId="165" fontId="29" fillId="4" borderId="30" xfId="0" applyFont="true" applyBorder="true" applyAlignment="true" applyProtection="false">
      <alignment horizontal="center" vertical="center" textRotation="0" wrapText="false" indent="0" shrinkToFit="false"/>
      <protection locked="true" hidden="false"/>
    </xf>
    <xf numFmtId="165" fontId="6" fillId="4" borderId="16" xfId="0" applyFont="true" applyBorder="true" applyAlignment="false" applyProtection="false">
      <alignment horizontal="general" vertical="center" textRotation="0" wrapText="false" indent="0" shrinkToFit="false"/>
      <protection locked="true" hidden="false"/>
    </xf>
    <xf numFmtId="165" fontId="6" fillId="4" borderId="31" xfId="0" applyFont="true" applyBorder="true" applyAlignment="false" applyProtection="false">
      <alignment horizontal="general" vertical="center" textRotation="0" wrapText="false" indent="0" shrinkToFit="false"/>
      <protection locked="true" hidden="false"/>
    </xf>
    <xf numFmtId="165" fontId="28" fillId="4" borderId="17" xfId="0" applyFont="true" applyBorder="true" applyAlignment="false" applyProtection="false">
      <alignment horizontal="general" vertical="center" textRotation="0" wrapText="false" indent="0" shrinkToFit="false"/>
      <protection locked="true" hidden="false"/>
    </xf>
    <xf numFmtId="165" fontId="28" fillId="4" borderId="18" xfId="0" applyFont="true" applyBorder="true" applyAlignment="false" applyProtection="false">
      <alignment horizontal="general" vertical="center" textRotation="0" wrapText="false" indent="0" shrinkToFit="false"/>
      <protection locked="true" hidden="false"/>
    </xf>
    <xf numFmtId="165" fontId="6" fillId="4" borderId="10" xfId="0" applyFont="true" applyBorder="true" applyAlignment="false" applyProtection="false">
      <alignment horizontal="general" vertical="center" textRotation="0" wrapText="false" indent="0" shrinkToFit="false"/>
      <protection locked="true" hidden="false"/>
    </xf>
    <xf numFmtId="165" fontId="28" fillId="4" borderId="1" xfId="0" applyFont="true" applyBorder="true" applyAlignment="false" applyProtection="false">
      <alignment horizontal="general" vertical="center" textRotation="0" wrapText="false" indent="0" shrinkToFit="false"/>
      <protection locked="true" hidden="false"/>
    </xf>
    <xf numFmtId="165" fontId="28" fillId="4" borderId="11"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false" applyProtection="false">
      <alignment horizontal="general" vertical="center" textRotation="0" wrapText="false" indent="0" shrinkToFit="false"/>
      <protection locked="true" hidden="false"/>
    </xf>
    <xf numFmtId="165" fontId="6" fillId="4" borderId="12" xfId="0" applyFont="true" applyBorder="true" applyAlignment="false" applyProtection="false">
      <alignment horizontal="general" vertical="center" textRotation="0" wrapText="false" indent="0" shrinkToFit="false"/>
      <protection locked="true" hidden="false"/>
    </xf>
    <xf numFmtId="165" fontId="29" fillId="4" borderId="13" xfId="0" applyFont="true" applyBorder="true" applyAlignment="false" applyProtection="false">
      <alignment horizontal="general" vertical="center" textRotation="0" wrapText="false" indent="0" shrinkToFit="false"/>
      <protection locked="true" hidden="false"/>
    </xf>
    <xf numFmtId="165" fontId="28" fillId="4" borderId="14" xfId="0" applyFont="tru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7">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88920</xdr:rowOff>
    </xdr:from>
    <xdr:to>
      <xdr:col>3</xdr:col>
      <xdr:colOff>279720</xdr:colOff>
      <xdr:row>2</xdr:row>
      <xdr:rowOff>178200</xdr:rowOff>
    </xdr:to>
    <xdr:sp>
      <xdr:nvSpPr>
        <xdr:cNvPr id="0" name="CustomShape 1"/>
        <xdr:cNvSpPr/>
      </xdr:nvSpPr>
      <xdr:spPr>
        <a:xfrm>
          <a:off x="0" y="345960"/>
          <a:ext cx="139392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353160</xdr:colOff>
      <xdr:row>3</xdr:row>
      <xdr:rowOff>38880</xdr:rowOff>
    </xdr:from>
    <xdr:to>
      <xdr:col>3</xdr:col>
      <xdr:colOff>533880</xdr:colOff>
      <xdr:row>4</xdr:row>
      <xdr:rowOff>199800</xdr:rowOff>
    </xdr:to>
    <xdr:sp>
      <xdr:nvSpPr>
        <xdr:cNvPr id="1" name="CustomShape 1"/>
        <xdr:cNvSpPr/>
      </xdr:nvSpPr>
      <xdr:spPr>
        <a:xfrm>
          <a:off x="5915520" y="781560"/>
          <a:ext cx="180720" cy="41832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0</xdr:col>
      <xdr:colOff>142920</xdr:colOff>
      <xdr:row>66</xdr:row>
      <xdr:rowOff>19080</xdr:rowOff>
    </xdr:from>
    <xdr:to>
      <xdr:col>14</xdr:col>
      <xdr:colOff>437760</xdr:colOff>
      <xdr:row>74</xdr:row>
      <xdr:rowOff>199800</xdr:rowOff>
    </xdr:to>
    <xdr:sp>
      <xdr:nvSpPr>
        <xdr:cNvPr id="2" name="CustomShape 1"/>
        <xdr:cNvSpPr/>
      </xdr:nvSpPr>
      <xdr:spPr>
        <a:xfrm>
          <a:off x="142920" y="16963920"/>
          <a:ext cx="14658480" cy="215244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F5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 width="1.39271255060729"/>
    <col collapsed="false" hidden="false" max="56" min="2" style="1" width="5.57085020242915"/>
    <col collapsed="false" hidden="false" max="1025" min="57" style="1" width="4.39271255060729"/>
  </cols>
  <sheetData>
    <row r="1" s="9"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7" t="s">
        <v>4</v>
      </c>
      <c r="AN1" s="7"/>
      <c r="AO1" s="7"/>
      <c r="AP1" s="7"/>
      <c r="AQ1" s="7"/>
      <c r="AR1" s="7"/>
      <c r="AS1" s="7"/>
      <c r="AT1" s="7"/>
      <c r="AU1" s="7"/>
      <c r="AV1" s="7"/>
      <c r="AW1" s="7"/>
      <c r="AX1" s="7"/>
      <c r="AY1" s="7"/>
      <c r="AZ1" s="7"/>
      <c r="BA1" s="7"/>
      <c r="BB1" s="8" t="s">
        <v>5</v>
      </c>
      <c r="BC1" s="2"/>
      <c r="BD1" s="2"/>
    </row>
    <row r="2" s="15" customFormat="true" ht="20.25" hidden="false" customHeight="true" outlineLevel="0" collapsed="false">
      <c r="A2" s="10"/>
      <c r="B2" s="10"/>
      <c r="C2" s="10"/>
      <c r="D2" s="4"/>
      <c r="E2" s="10"/>
      <c r="F2" s="10"/>
      <c r="G2" s="10"/>
      <c r="H2" s="4"/>
      <c r="I2" s="5"/>
      <c r="J2" s="5"/>
      <c r="K2" s="5"/>
      <c r="L2" s="5"/>
      <c r="M2" s="5"/>
      <c r="N2" s="10"/>
      <c r="O2" s="10"/>
      <c r="P2" s="10"/>
      <c r="Q2" s="10"/>
      <c r="R2" s="10"/>
      <c r="S2" s="10"/>
      <c r="T2" s="5" t="s">
        <v>6</v>
      </c>
      <c r="U2" s="11" t="n">
        <v>3</v>
      </c>
      <c r="V2" s="11"/>
      <c r="W2" s="6" t="s">
        <v>3</v>
      </c>
      <c r="X2" s="12" t="n">
        <f aca="false">IF(U2=0,"",YEAR(DATE(2018+U2,1,1)))</f>
        <v>2021</v>
      </c>
      <c r="Y2" s="12"/>
      <c r="Z2" s="10" t="s">
        <v>7</v>
      </c>
      <c r="AA2" s="13" t="s">
        <v>8</v>
      </c>
      <c r="AB2" s="11" t="n">
        <v>4</v>
      </c>
      <c r="AC2" s="11"/>
      <c r="AD2" s="13" t="s">
        <v>9</v>
      </c>
      <c r="AE2" s="10"/>
      <c r="AF2" s="10"/>
      <c r="AG2" s="10"/>
      <c r="AH2" s="10"/>
      <c r="AI2" s="10"/>
      <c r="AJ2" s="8"/>
      <c r="AK2" s="5" t="s">
        <v>10</v>
      </c>
      <c r="AL2" s="6" t="s">
        <v>3</v>
      </c>
      <c r="AM2" s="11" t="s">
        <v>11</v>
      </c>
      <c r="AN2" s="11"/>
      <c r="AO2" s="11"/>
      <c r="AP2" s="11"/>
      <c r="AQ2" s="11"/>
      <c r="AR2" s="11"/>
      <c r="AS2" s="11"/>
      <c r="AT2" s="11"/>
      <c r="AU2" s="11"/>
      <c r="AV2" s="11"/>
      <c r="AW2" s="11"/>
      <c r="AX2" s="11"/>
      <c r="AY2" s="11"/>
      <c r="AZ2" s="11"/>
      <c r="BA2" s="11"/>
      <c r="BB2" s="8" t="s">
        <v>5</v>
      </c>
      <c r="BC2" s="5"/>
      <c r="BD2" s="5"/>
      <c r="BE2" s="14"/>
    </row>
    <row r="3" customFormat="false" ht="20.25" hidden="false" customHeight="true" outlineLevel="0" collapsed="false">
      <c r="A3" s="10"/>
      <c r="B3" s="10"/>
      <c r="C3" s="10"/>
      <c r="D3" s="4"/>
      <c r="E3" s="10"/>
      <c r="F3" s="10"/>
      <c r="G3" s="10"/>
      <c r="H3" s="4"/>
      <c r="I3" s="5"/>
      <c r="J3" s="5"/>
      <c r="K3" s="5"/>
      <c r="L3" s="5"/>
      <c r="M3" s="5"/>
      <c r="N3" s="10"/>
      <c r="O3" s="10"/>
      <c r="P3" s="10"/>
      <c r="Q3" s="10"/>
      <c r="R3" s="10"/>
      <c r="S3" s="10"/>
      <c r="T3" s="16"/>
      <c r="U3" s="17"/>
      <c r="V3" s="17"/>
      <c r="W3" s="18"/>
      <c r="X3" s="17"/>
      <c r="Y3" s="17"/>
      <c r="Z3" s="19"/>
      <c r="AA3" s="19"/>
      <c r="AB3" s="17"/>
      <c r="AC3" s="17"/>
      <c r="AD3" s="20"/>
      <c r="AE3" s="10"/>
      <c r="AF3" s="10"/>
      <c r="AG3" s="10"/>
      <c r="AH3" s="10"/>
      <c r="AI3" s="10"/>
      <c r="AJ3" s="8"/>
      <c r="AK3" s="5"/>
      <c r="AL3" s="5"/>
      <c r="AM3" s="21"/>
      <c r="AN3" s="21"/>
      <c r="AO3" s="21"/>
      <c r="AP3" s="21"/>
      <c r="AQ3" s="21"/>
      <c r="AR3" s="21"/>
      <c r="AS3" s="21"/>
      <c r="AT3" s="21"/>
      <c r="AU3" s="21"/>
      <c r="AV3" s="21"/>
      <c r="AW3" s="21"/>
      <c r="AX3" s="21"/>
      <c r="AY3" s="22" t="s">
        <v>12</v>
      </c>
      <c r="AZ3" s="23" t="s">
        <v>13</v>
      </c>
      <c r="BA3" s="23"/>
      <c r="BB3" s="23"/>
      <c r="BC3" s="23"/>
      <c r="BD3" s="5"/>
      <c r="BE3" s="14"/>
      <c r="BF3" s="0"/>
    </row>
    <row r="4" customFormat="false" ht="20.25" hidden="false" customHeight="true" outlineLevel="0" collapsed="false">
      <c r="A4" s="10"/>
      <c r="B4" s="24"/>
      <c r="C4" s="24"/>
      <c r="D4" s="24"/>
      <c r="E4" s="24"/>
      <c r="F4" s="24"/>
      <c r="G4" s="24"/>
      <c r="H4" s="24"/>
      <c r="I4" s="24"/>
      <c r="J4" s="25"/>
      <c r="K4" s="26"/>
      <c r="L4" s="26"/>
      <c r="M4" s="26"/>
      <c r="N4" s="26"/>
      <c r="O4" s="26"/>
      <c r="P4" s="27"/>
      <c r="Q4" s="26"/>
      <c r="R4" s="26"/>
      <c r="S4" s="28"/>
      <c r="T4" s="10"/>
      <c r="U4" s="10"/>
      <c r="V4" s="10"/>
      <c r="W4" s="10"/>
      <c r="X4" s="10"/>
      <c r="Y4" s="10"/>
      <c r="Z4" s="19"/>
      <c r="AA4" s="19"/>
      <c r="AB4" s="17"/>
      <c r="AC4" s="17"/>
      <c r="AD4" s="20"/>
      <c r="AE4" s="10"/>
      <c r="AF4" s="10"/>
      <c r="AG4" s="10"/>
      <c r="AH4" s="10"/>
      <c r="AI4" s="10"/>
      <c r="AJ4" s="8"/>
      <c r="AK4" s="5"/>
      <c r="AL4" s="5"/>
      <c r="AM4" s="21"/>
      <c r="AN4" s="21"/>
      <c r="AO4" s="21"/>
      <c r="AP4" s="21"/>
      <c r="AQ4" s="21"/>
      <c r="AR4" s="21"/>
      <c r="AS4" s="21"/>
      <c r="AT4" s="21"/>
      <c r="AU4" s="21"/>
      <c r="AV4" s="21"/>
      <c r="AW4" s="21"/>
      <c r="AX4" s="21"/>
      <c r="AY4" s="22" t="s">
        <v>14</v>
      </c>
      <c r="AZ4" s="23" t="s">
        <v>15</v>
      </c>
      <c r="BA4" s="23"/>
      <c r="BB4" s="23"/>
      <c r="BC4" s="23"/>
      <c r="BD4" s="5"/>
      <c r="BE4" s="14"/>
      <c r="BF4" s="0"/>
    </row>
    <row r="5" customFormat="false" ht="20.25" hidden="false" customHeight="true" outlineLevel="0" collapsed="false">
      <c r="A5" s="10"/>
      <c r="B5" s="29"/>
      <c r="C5" s="29"/>
      <c r="D5" s="29"/>
      <c r="E5" s="29"/>
      <c r="F5" s="29"/>
      <c r="G5" s="29"/>
      <c r="H5" s="29"/>
      <c r="I5" s="29"/>
      <c r="J5" s="30"/>
      <c r="K5" s="31"/>
      <c r="L5" s="29"/>
      <c r="M5" s="29"/>
      <c r="N5" s="29"/>
      <c r="O5" s="29"/>
      <c r="P5" s="29"/>
      <c r="Q5" s="32"/>
      <c r="R5" s="32"/>
      <c r="S5" s="33"/>
      <c r="T5" s="10"/>
      <c r="U5" s="10"/>
      <c r="V5" s="10"/>
      <c r="W5" s="10"/>
      <c r="X5" s="10"/>
      <c r="Y5" s="10"/>
      <c r="Z5" s="19"/>
      <c r="AA5" s="19"/>
      <c r="AB5" s="17"/>
      <c r="AC5" s="17"/>
      <c r="AD5" s="34"/>
      <c r="AE5" s="34"/>
      <c r="AF5" s="34"/>
      <c r="AG5" s="34"/>
      <c r="AH5" s="10"/>
      <c r="AI5" s="10"/>
      <c r="AJ5" s="34" t="s">
        <v>16</v>
      </c>
      <c r="AK5" s="34"/>
      <c r="AL5" s="34"/>
      <c r="AM5" s="34"/>
      <c r="AN5" s="34"/>
      <c r="AO5" s="34"/>
      <c r="AP5" s="34"/>
      <c r="AQ5" s="34"/>
      <c r="AR5" s="24"/>
      <c r="AS5" s="24"/>
      <c r="AT5" s="35"/>
      <c r="AU5" s="34"/>
      <c r="AV5" s="36" t="n">
        <v>40</v>
      </c>
      <c r="AW5" s="36"/>
      <c r="AX5" s="37" t="s">
        <v>17</v>
      </c>
      <c r="AY5" s="34"/>
      <c r="AZ5" s="38" t="n">
        <v>160</v>
      </c>
      <c r="BA5" s="38"/>
      <c r="BB5" s="37" t="s">
        <v>18</v>
      </c>
      <c r="BC5" s="34"/>
      <c r="BD5" s="10"/>
      <c r="BE5" s="14"/>
      <c r="BF5" s="0"/>
    </row>
    <row r="6" customFormat="false" ht="20.25" hidden="false" customHeight="true" outlineLevel="0" collapsed="false">
      <c r="A6" s="10"/>
      <c r="B6" s="29"/>
      <c r="C6" s="29"/>
      <c r="D6" s="29"/>
      <c r="E6" s="29"/>
      <c r="F6" s="29"/>
      <c r="G6" s="29"/>
      <c r="H6" s="29"/>
      <c r="I6" s="29"/>
      <c r="J6" s="30"/>
      <c r="K6" s="31"/>
      <c r="L6" s="29"/>
      <c r="M6" s="29"/>
      <c r="N6" s="29"/>
      <c r="O6" s="29"/>
      <c r="P6" s="29"/>
      <c r="Q6" s="32"/>
      <c r="R6" s="32"/>
      <c r="S6" s="33"/>
      <c r="T6" s="10"/>
      <c r="U6" s="10"/>
      <c r="V6" s="10"/>
      <c r="W6" s="10"/>
      <c r="X6" s="10"/>
      <c r="Y6" s="10"/>
      <c r="Z6" s="19"/>
      <c r="AA6" s="19"/>
      <c r="AB6" s="17"/>
      <c r="AC6" s="17"/>
      <c r="AD6" s="34"/>
      <c r="AE6" s="34"/>
      <c r="AF6" s="34"/>
      <c r="AG6" s="34"/>
      <c r="AH6" s="10"/>
      <c r="AI6" s="10"/>
      <c r="AJ6" s="34"/>
      <c r="AK6" s="34"/>
      <c r="AL6" s="34"/>
      <c r="AM6" s="33"/>
      <c r="AN6" s="34"/>
      <c r="AO6" s="39"/>
      <c r="AP6" s="39"/>
      <c r="AQ6" s="33" t="s">
        <v>19</v>
      </c>
      <c r="AR6" s="34"/>
      <c r="AS6" s="40"/>
      <c r="AT6" s="40"/>
      <c r="AU6" s="40"/>
      <c r="AV6" s="34"/>
      <c r="AW6" s="34"/>
      <c r="AX6" s="41"/>
      <c r="AY6" s="34"/>
      <c r="AZ6" s="36" t="n">
        <v>100</v>
      </c>
      <c r="BA6" s="36"/>
      <c r="BB6" s="42" t="s">
        <v>20</v>
      </c>
      <c r="BC6" s="34"/>
      <c r="BD6" s="10"/>
      <c r="BE6" s="14"/>
      <c r="BF6" s="0"/>
    </row>
    <row r="7" customFormat="false" ht="20.25" hidden="false" customHeight="true" outlineLevel="0" collapsed="false">
      <c r="A7" s="10"/>
      <c r="B7" s="29"/>
      <c r="C7" s="29"/>
      <c r="D7" s="29"/>
      <c r="E7" s="29"/>
      <c r="F7" s="29"/>
      <c r="G7" s="29"/>
      <c r="H7" s="29"/>
      <c r="I7" s="29"/>
      <c r="J7" s="29"/>
      <c r="K7" s="43"/>
      <c r="L7" s="43"/>
      <c r="M7" s="43"/>
      <c r="N7" s="29"/>
      <c r="O7" s="44"/>
      <c r="P7" s="45"/>
      <c r="Q7" s="45"/>
      <c r="R7" s="46"/>
      <c r="S7" s="47"/>
      <c r="T7" s="10"/>
      <c r="U7" s="10"/>
      <c r="V7" s="10"/>
      <c r="W7" s="10"/>
      <c r="X7" s="10"/>
      <c r="Y7" s="10"/>
      <c r="Z7" s="19"/>
      <c r="AA7" s="19"/>
      <c r="AB7" s="17"/>
      <c r="AC7" s="17"/>
      <c r="AD7" s="48"/>
      <c r="AE7" s="2"/>
      <c r="AF7" s="2"/>
      <c r="AG7" s="2"/>
      <c r="AH7" s="10"/>
      <c r="AI7" s="10"/>
      <c r="AJ7" s="10"/>
      <c r="AK7" s="10"/>
      <c r="AL7" s="2"/>
      <c r="AM7" s="2"/>
      <c r="AN7" s="49"/>
      <c r="AO7" s="50"/>
      <c r="AP7" s="50"/>
      <c r="AQ7" s="22"/>
      <c r="AR7" s="22"/>
      <c r="AS7" s="22"/>
      <c r="AT7" s="22"/>
      <c r="AU7" s="22"/>
      <c r="AV7" s="22"/>
      <c r="AW7" s="51" t="s">
        <v>21</v>
      </c>
      <c r="AX7" s="34"/>
      <c r="AY7" s="34"/>
      <c r="AZ7" s="52" t="n">
        <f aca="false">DAY(EOMONTH(DATE(X2,AB2,1),0))</f>
        <v>30</v>
      </c>
      <c r="BA7" s="52"/>
      <c r="BB7" s="37" t="s">
        <v>22</v>
      </c>
      <c r="BC7" s="10"/>
      <c r="BD7" s="10"/>
      <c r="BE7" s="14"/>
      <c r="BF7" s="0"/>
    </row>
    <row r="8" customFormat="false" ht="5.1" hidden="false" customHeight="true" outlineLevel="0" collapsed="false">
      <c r="A8" s="53"/>
      <c r="B8" s="53"/>
      <c r="C8" s="54"/>
      <c r="D8" s="54"/>
      <c r="E8" s="53"/>
      <c r="F8" s="53"/>
      <c r="G8" s="55"/>
      <c r="H8" s="53"/>
      <c r="I8" s="53"/>
      <c r="J8" s="53"/>
      <c r="K8" s="53"/>
      <c r="L8" s="53"/>
      <c r="M8" s="53"/>
      <c r="N8" s="53"/>
      <c r="O8" s="53"/>
      <c r="P8" s="53"/>
      <c r="Q8" s="53"/>
      <c r="R8" s="53"/>
      <c r="S8" s="54"/>
      <c r="T8" s="53"/>
      <c r="U8" s="53"/>
      <c r="V8" s="53"/>
      <c r="W8" s="53"/>
      <c r="X8" s="53"/>
      <c r="Y8" s="53"/>
      <c r="Z8" s="53"/>
      <c r="AA8" s="53"/>
      <c r="AB8" s="53"/>
      <c r="AC8" s="53"/>
      <c r="AD8" s="53"/>
      <c r="AE8" s="53"/>
      <c r="AF8" s="53"/>
      <c r="AG8" s="53"/>
      <c r="AH8" s="53"/>
      <c r="AI8" s="53"/>
      <c r="AJ8" s="54"/>
      <c r="AK8" s="53"/>
      <c r="AL8" s="53"/>
      <c r="AM8" s="53"/>
      <c r="AN8" s="53"/>
      <c r="AO8" s="53"/>
      <c r="AP8" s="53"/>
      <c r="AQ8" s="53"/>
      <c r="AR8" s="53"/>
      <c r="AS8" s="53"/>
      <c r="AT8" s="53"/>
      <c r="AU8" s="53"/>
      <c r="AV8" s="53"/>
      <c r="AW8" s="53"/>
      <c r="AX8" s="53"/>
      <c r="AY8" s="53"/>
      <c r="AZ8" s="53"/>
      <c r="BA8" s="53"/>
      <c r="BB8" s="53"/>
      <c r="BC8" s="56"/>
      <c r="BD8" s="56"/>
      <c r="BE8" s="57"/>
      <c r="BF8" s="0"/>
    </row>
    <row r="9" customFormat="false" ht="20.25" hidden="false" customHeight="true" outlineLevel="0" collapsed="false">
      <c r="A9" s="53"/>
      <c r="B9" s="58" t="s">
        <v>23</v>
      </c>
      <c r="C9" s="59" t="s">
        <v>24</v>
      </c>
      <c r="D9" s="59"/>
      <c r="E9" s="60" t="s">
        <v>25</v>
      </c>
      <c r="F9" s="60"/>
      <c r="G9" s="60" t="s">
        <v>26</v>
      </c>
      <c r="H9" s="60"/>
      <c r="I9" s="60"/>
      <c r="J9" s="60"/>
      <c r="K9" s="60"/>
      <c r="L9" s="61" t="s">
        <v>27</v>
      </c>
      <c r="M9" s="61"/>
      <c r="N9" s="61"/>
      <c r="O9" s="61"/>
      <c r="P9" s="62" t="s">
        <v>28</v>
      </c>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3" t="str">
        <f aca="false">IF(AZ3="４週","(10)1～4週目の勤務時間数合計","(10)1か月の勤務時間数合計")</f>
        <v>(10)1～4週目の勤務時間数合計</v>
      </c>
      <c r="AV9" s="63"/>
      <c r="AW9" s="63" t="s">
        <v>29</v>
      </c>
      <c r="AX9" s="63"/>
      <c r="AY9" s="64" t="s">
        <v>30</v>
      </c>
      <c r="AZ9" s="64"/>
      <c r="BA9" s="64"/>
      <c r="BB9" s="64"/>
      <c r="BC9" s="64"/>
      <c r="BD9" s="64"/>
      <c r="BE9" s="0"/>
      <c r="BF9" s="0"/>
    </row>
    <row r="10" customFormat="false" ht="20.25" hidden="false" customHeight="true" outlineLevel="0" collapsed="false">
      <c r="A10" s="53"/>
      <c r="B10" s="58"/>
      <c r="C10" s="59"/>
      <c r="D10" s="59"/>
      <c r="E10" s="60"/>
      <c r="F10" s="60"/>
      <c r="G10" s="60"/>
      <c r="H10" s="60"/>
      <c r="I10" s="60"/>
      <c r="J10" s="60"/>
      <c r="K10" s="60"/>
      <c r="L10" s="61"/>
      <c r="M10" s="61"/>
      <c r="N10" s="61"/>
      <c r="O10" s="61"/>
      <c r="P10" s="65" t="s">
        <v>31</v>
      </c>
      <c r="Q10" s="65"/>
      <c r="R10" s="65"/>
      <c r="S10" s="65"/>
      <c r="T10" s="65"/>
      <c r="U10" s="65"/>
      <c r="V10" s="65"/>
      <c r="W10" s="65" t="s">
        <v>32</v>
      </c>
      <c r="X10" s="65"/>
      <c r="Y10" s="65"/>
      <c r="Z10" s="65"/>
      <c r="AA10" s="65"/>
      <c r="AB10" s="65"/>
      <c r="AC10" s="65"/>
      <c r="AD10" s="65" t="s">
        <v>33</v>
      </c>
      <c r="AE10" s="65"/>
      <c r="AF10" s="65"/>
      <c r="AG10" s="65"/>
      <c r="AH10" s="65"/>
      <c r="AI10" s="65"/>
      <c r="AJ10" s="65"/>
      <c r="AK10" s="65" t="s">
        <v>34</v>
      </c>
      <c r="AL10" s="65"/>
      <c r="AM10" s="65"/>
      <c r="AN10" s="65"/>
      <c r="AO10" s="65"/>
      <c r="AP10" s="65"/>
      <c r="AQ10" s="65"/>
      <c r="AR10" s="65" t="s">
        <v>35</v>
      </c>
      <c r="AS10" s="65"/>
      <c r="AT10" s="65"/>
      <c r="AU10" s="63"/>
      <c r="AV10" s="63"/>
      <c r="AW10" s="63"/>
      <c r="AX10" s="63"/>
      <c r="AY10" s="64"/>
      <c r="AZ10" s="64"/>
      <c r="BA10" s="64"/>
      <c r="BB10" s="64"/>
      <c r="BC10" s="64"/>
      <c r="BD10" s="64"/>
      <c r="BE10" s="0"/>
      <c r="BF10" s="0"/>
    </row>
    <row r="11" customFormat="false" ht="20.25" hidden="false" customHeight="true" outlineLevel="0" collapsed="false">
      <c r="A11" s="53"/>
      <c r="B11" s="58"/>
      <c r="C11" s="59"/>
      <c r="D11" s="59"/>
      <c r="E11" s="60"/>
      <c r="F11" s="60"/>
      <c r="G11" s="60"/>
      <c r="H11" s="60"/>
      <c r="I11" s="60"/>
      <c r="J11" s="60"/>
      <c r="K11" s="60"/>
      <c r="L11" s="61"/>
      <c r="M11" s="61"/>
      <c r="N11" s="61"/>
      <c r="O11" s="61"/>
      <c r="P11" s="66" t="n">
        <f aca="false">DAY(DATE($X$2,$AB$2,1))</f>
        <v>1</v>
      </c>
      <c r="Q11" s="67" t="n">
        <f aca="false">DAY(DATE($X$2,$AB$2,2))</f>
        <v>2</v>
      </c>
      <c r="R11" s="67" t="n">
        <f aca="false">DAY(DATE($X$2,$AB$2,3))</f>
        <v>3</v>
      </c>
      <c r="S11" s="67" t="n">
        <f aca="false">DAY(DATE($X$2,$AB$2,4))</f>
        <v>4</v>
      </c>
      <c r="T11" s="67" t="n">
        <f aca="false">DAY(DATE($X$2,$AB$2,5))</f>
        <v>5</v>
      </c>
      <c r="U11" s="67" t="n">
        <f aca="false">DAY(DATE($X$2,$AB$2,6))</f>
        <v>6</v>
      </c>
      <c r="V11" s="68" t="n">
        <f aca="false">DAY(DATE($X$2,$AB$2,7))</f>
        <v>7</v>
      </c>
      <c r="W11" s="66" t="n">
        <f aca="false">DAY(DATE($X$2,$AB$2,8))</f>
        <v>8</v>
      </c>
      <c r="X11" s="67" t="n">
        <f aca="false">DAY(DATE($X$2,$AB$2,9))</f>
        <v>9</v>
      </c>
      <c r="Y11" s="67" t="n">
        <f aca="false">DAY(DATE($X$2,$AB$2,10))</f>
        <v>10</v>
      </c>
      <c r="Z11" s="67" t="n">
        <f aca="false">DAY(DATE($X$2,$AB$2,11))</f>
        <v>11</v>
      </c>
      <c r="AA11" s="67" t="n">
        <f aca="false">DAY(DATE($X$2,$AB$2,12))</f>
        <v>12</v>
      </c>
      <c r="AB11" s="67" t="n">
        <f aca="false">DAY(DATE($X$2,$AB$2,13))</f>
        <v>13</v>
      </c>
      <c r="AC11" s="68" t="n">
        <f aca="false">DAY(DATE($X$2,$AB$2,14))</f>
        <v>14</v>
      </c>
      <c r="AD11" s="66" t="n">
        <f aca="false">DAY(DATE($X$2,$AB$2,15))</f>
        <v>15</v>
      </c>
      <c r="AE11" s="67" t="n">
        <f aca="false">DAY(DATE($X$2,$AB$2,16))</f>
        <v>16</v>
      </c>
      <c r="AF11" s="67" t="n">
        <f aca="false">DAY(DATE($X$2,$AB$2,17))</f>
        <v>17</v>
      </c>
      <c r="AG11" s="67" t="n">
        <f aca="false">DAY(DATE($X$2,$AB$2,18))</f>
        <v>18</v>
      </c>
      <c r="AH11" s="67" t="n">
        <f aca="false">DAY(DATE($X$2,$AB$2,19))</f>
        <v>19</v>
      </c>
      <c r="AI11" s="67" t="n">
        <f aca="false">DAY(DATE($X$2,$AB$2,20))</f>
        <v>20</v>
      </c>
      <c r="AJ11" s="68" t="n">
        <f aca="false">DAY(DATE($X$2,$AB$2,21))</f>
        <v>21</v>
      </c>
      <c r="AK11" s="66" t="n">
        <f aca="false">DAY(DATE($X$2,$AB$2,22))</f>
        <v>22</v>
      </c>
      <c r="AL11" s="67" t="n">
        <f aca="false">DAY(DATE($X$2,$AB$2,23))</f>
        <v>23</v>
      </c>
      <c r="AM11" s="67" t="n">
        <f aca="false">DAY(DATE($X$2,$AB$2,24))</f>
        <v>24</v>
      </c>
      <c r="AN11" s="67" t="n">
        <f aca="false">DAY(DATE($X$2,$AB$2,25))</f>
        <v>25</v>
      </c>
      <c r="AO11" s="67" t="n">
        <f aca="false">DAY(DATE($X$2,$AB$2,26))</f>
        <v>26</v>
      </c>
      <c r="AP11" s="67" t="n">
        <f aca="false">DAY(DATE($X$2,$AB$2,27))</f>
        <v>27</v>
      </c>
      <c r="AQ11" s="68" t="n">
        <f aca="false">DAY(DATE($X$2,$AB$2,28))</f>
        <v>28</v>
      </c>
      <c r="AR11" s="66" t="str">
        <f aca="false">IF(AZ3="暦月",IF(DAY(DATE($X$2,$AB$2,29))=29,29,""),"")</f>
        <v>
        </v>
      </c>
      <c r="AS11" s="67" t="str">
        <f aca="false">IF(AZ3="暦月",IF(DAY(DATE($X$2,$AB$2,30))=30,30,""),"")</f>
        <v>
        </v>
      </c>
      <c r="AT11" s="68" t="str">
        <f aca="false">IF(AZ3="暦月",IF(DAY(DATE($X$2,$AB$2,31))=31,31,""),"")</f>
        <v>
        </v>
      </c>
      <c r="AU11" s="63"/>
      <c r="AV11" s="63"/>
      <c r="AW11" s="63"/>
      <c r="AX11" s="63"/>
      <c r="AY11" s="64"/>
      <c r="AZ11" s="64"/>
      <c r="BA11" s="64"/>
      <c r="BB11" s="64"/>
      <c r="BC11" s="64"/>
      <c r="BD11" s="64"/>
      <c r="BE11" s="0"/>
      <c r="BF11" s="0"/>
    </row>
    <row r="12" customFormat="false" ht="20.25" hidden="true" customHeight="true" outlineLevel="0" collapsed="false">
      <c r="A12" s="53"/>
      <c r="B12" s="58"/>
      <c r="C12" s="59"/>
      <c r="D12" s="59"/>
      <c r="E12" s="60"/>
      <c r="F12" s="60"/>
      <c r="G12" s="60"/>
      <c r="H12" s="60"/>
      <c r="I12" s="60"/>
      <c r="J12" s="60"/>
      <c r="K12" s="60"/>
      <c r="L12" s="61"/>
      <c r="M12" s="61"/>
      <c r="N12" s="61"/>
      <c r="O12" s="61"/>
      <c r="P12" s="66" t="n">
        <f aca="false">WEEKDAY(DATE($X$2,$AB$2,1))</f>
        <v>5</v>
      </c>
      <c r="Q12" s="67" t="n">
        <f aca="false">WEEKDAY(DATE($X$2,$AB$2,2))</f>
        <v>6</v>
      </c>
      <c r="R12" s="67" t="n">
        <f aca="false">WEEKDAY(DATE($X$2,$AB$2,3))</f>
        <v>7</v>
      </c>
      <c r="S12" s="67" t="n">
        <f aca="false">WEEKDAY(DATE($X$2,$AB$2,4))</f>
        <v>1</v>
      </c>
      <c r="T12" s="67" t="n">
        <f aca="false">WEEKDAY(DATE($X$2,$AB$2,5))</f>
        <v>2</v>
      </c>
      <c r="U12" s="67" t="n">
        <f aca="false">WEEKDAY(DATE($X$2,$AB$2,6))</f>
        <v>3</v>
      </c>
      <c r="V12" s="68" t="n">
        <f aca="false">WEEKDAY(DATE($X$2,$AB$2,7))</f>
        <v>4</v>
      </c>
      <c r="W12" s="66" t="n">
        <f aca="false">WEEKDAY(DATE($X$2,$AB$2,8))</f>
        <v>5</v>
      </c>
      <c r="X12" s="67" t="n">
        <f aca="false">WEEKDAY(DATE($X$2,$AB$2,9))</f>
        <v>6</v>
      </c>
      <c r="Y12" s="67" t="n">
        <f aca="false">WEEKDAY(DATE($X$2,$AB$2,10))</f>
        <v>7</v>
      </c>
      <c r="Z12" s="67" t="n">
        <f aca="false">WEEKDAY(DATE($X$2,$AB$2,11))</f>
        <v>1</v>
      </c>
      <c r="AA12" s="67" t="n">
        <f aca="false">WEEKDAY(DATE($X$2,$AB$2,12))</f>
        <v>2</v>
      </c>
      <c r="AB12" s="67" t="n">
        <f aca="false">WEEKDAY(DATE($X$2,$AB$2,13))</f>
        <v>3</v>
      </c>
      <c r="AC12" s="68" t="n">
        <f aca="false">WEEKDAY(DATE($X$2,$AB$2,14))</f>
        <v>4</v>
      </c>
      <c r="AD12" s="66" t="n">
        <f aca="false">WEEKDAY(DATE($X$2,$AB$2,15))</f>
        <v>5</v>
      </c>
      <c r="AE12" s="67" t="n">
        <f aca="false">WEEKDAY(DATE($X$2,$AB$2,16))</f>
        <v>6</v>
      </c>
      <c r="AF12" s="67" t="n">
        <f aca="false">WEEKDAY(DATE($X$2,$AB$2,17))</f>
        <v>7</v>
      </c>
      <c r="AG12" s="67" t="n">
        <f aca="false">WEEKDAY(DATE($X$2,$AB$2,18))</f>
        <v>1</v>
      </c>
      <c r="AH12" s="67" t="n">
        <f aca="false">WEEKDAY(DATE($X$2,$AB$2,19))</f>
        <v>2</v>
      </c>
      <c r="AI12" s="67" t="n">
        <f aca="false">WEEKDAY(DATE($X$2,$AB$2,20))</f>
        <v>3</v>
      </c>
      <c r="AJ12" s="68" t="n">
        <f aca="false">WEEKDAY(DATE($X$2,$AB$2,21))</f>
        <v>4</v>
      </c>
      <c r="AK12" s="66" t="n">
        <f aca="false">WEEKDAY(DATE($X$2,$AB$2,22))</f>
        <v>5</v>
      </c>
      <c r="AL12" s="67" t="n">
        <f aca="false">WEEKDAY(DATE($X$2,$AB$2,23))</f>
        <v>6</v>
      </c>
      <c r="AM12" s="67" t="n">
        <f aca="false">WEEKDAY(DATE($X$2,$AB$2,24))</f>
        <v>7</v>
      </c>
      <c r="AN12" s="67" t="n">
        <f aca="false">WEEKDAY(DATE($X$2,$AB$2,25))</f>
        <v>1</v>
      </c>
      <c r="AO12" s="67" t="n">
        <f aca="false">WEEKDAY(DATE($X$2,$AB$2,26))</f>
        <v>2</v>
      </c>
      <c r="AP12" s="67" t="n">
        <f aca="false">WEEKDAY(DATE($X$2,$AB$2,27))</f>
        <v>3</v>
      </c>
      <c r="AQ12" s="68" t="n">
        <f aca="false">WEEKDAY(DATE($X$2,$AB$2,28))</f>
        <v>4</v>
      </c>
      <c r="AR12" s="66" t="n">
        <f aca="false">IF(AR11=29,WEEKDAY(DATE($X$2,$AB$2,29)),0)</f>
        <v>0</v>
      </c>
      <c r="AS12" s="67" t="n">
        <f aca="false">IF(AS11=30,WEEKDAY(DATE($X$2,$AB$2,30)),0)</f>
        <v>0</v>
      </c>
      <c r="AT12" s="68" t="n">
        <f aca="false">IF(AT11=31,WEEKDAY(DATE($X$2,$AB$2,31)),0)</f>
        <v>0</v>
      </c>
      <c r="AU12" s="63"/>
      <c r="AV12" s="63"/>
      <c r="AW12" s="63"/>
      <c r="AX12" s="63"/>
      <c r="AY12" s="64"/>
      <c r="AZ12" s="64"/>
      <c r="BA12" s="64"/>
      <c r="BB12" s="64"/>
      <c r="BC12" s="64"/>
      <c r="BD12" s="64"/>
      <c r="BE12" s="0"/>
      <c r="BF12" s="0"/>
    </row>
    <row r="13" customFormat="false" ht="20.25" hidden="false" customHeight="true" outlineLevel="0" collapsed="false">
      <c r="A13" s="53"/>
      <c r="B13" s="58"/>
      <c r="C13" s="59"/>
      <c r="D13" s="59"/>
      <c r="E13" s="60"/>
      <c r="F13" s="60"/>
      <c r="G13" s="60"/>
      <c r="H13" s="60"/>
      <c r="I13" s="60"/>
      <c r="J13" s="60"/>
      <c r="K13" s="60"/>
      <c r="L13" s="61"/>
      <c r="M13" s="61"/>
      <c r="N13" s="61"/>
      <c r="O13" s="61"/>
      <c r="P13" s="69" t="str">
        <f aca="false">IF(P12=1,"日",IF(P12=2,"月",IF(P12=3,"火",IF(P12=4,"水",IF(P12=5,"木",IF(P12=6,"金","土"))))))</f>
        <v>木</v>
      </c>
      <c r="Q13" s="70" t="str">
        <f aca="false">IF(Q12=1,"日",IF(Q12=2,"月",IF(Q12=3,"火",IF(Q12=4,"水",IF(Q12=5,"木",IF(Q12=6,"金","土"))))))</f>
        <v>金</v>
      </c>
      <c r="R13" s="70" t="str">
        <f aca="false">IF(R12=1,"日",IF(R12=2,"月",IF(R12=3,"火",IF(R12=4,"水",IF(R12=5,"木",IF(R12=6,"金","土"))))))</f>
        <v>土</v>
      </c>
      <c r="S13" s="70" t="str">
        <f aca="false">IF(S12=1,"日",IF(S12=2,"月",IF(S12=3,"火",IF(S12=4,"水",IF(S12=5,"木",IF(S12=6,"金","土"))))))</f>
        <v>日</v>
      </c>
      <c r="T13" s="70" t="str">
        <f aca="false">IF(T12=1,"日",IF(T12=2,"月",IF(T12=3,"火",IF(T12=4,"水",IF(T12=5,"木",IF(T12=6,"金","土"))))))</f>
        <v>月</v>
      </c>
      <c r="U13" s="70" t="str">
        <f aca="false">IF(U12=1,"日",IF(U12=2,"月",IF(U12=3,"火",IF(U12=4,"水",IF(U12=5,"木",IF(U12=6,"金","土"))))))</f>
        <v>火</v>
      </c>
      <c r="V13" s="71" t="str">
        <f aca="false">IF(V12=1,"日",IF(V12=2,"月",IF(V12=3,"火",IF(V12=4,"水",IF(V12=5,"木",IF(V12=6,"金","土"))))))</f>
        <v>水</v>
      </c>
      <c r="W13" s="69" t="str">
        <f aca="false">IF(W12=1,"日",IF(W12=2,"月",IF(W12=3,"火",IF(W12=4,"水",IF(W12=5,"木",IF(W12=6,"金","土"))))))</f>
        <v>木</v>
      </c>
      <c r="X13" s="70" t="str">
        <f aca="false">IF(X12=1,"日",IF(X12=2,"月",IF(X12=3,"火",IF(X12=4,"水",IF(X12=5,"木",IF(X12=6,"金","土"))))))</f>
        <v>金</v>
      </c>
      <c r="Y13" s="70" t="str">
        <f aca="false">IF(Y12=1,"日",IF(Y12=2,"月",IF(Y12=3,"火",IF(Y12=4,"水",IF(Y12=5,"木",IF(Y12=6,"金","土"))))))</f>
        <v>土</v>
      </c>
      <c r="Z13" s="70" t="str">
        <f aca="false">IF(Z12=1,"日",IF(Z12=2,"月",IF(Z12=3,"火",IF(Z12=4,"水",IF(Z12=5,"木",IF(Z12=6,"金","土"))))))</f>
        <v>日</v>
      </c>
      <c r="AA13" s="70" t="str">
        <f aca="false">IF(AA12=1,"日",IF(AA12=2,"月",IF(AA12=3,"火",IF(AA12=4,"水",IF(AA12=5,"木",IF(AA12=6,"金","土"))))))</f>
        <v>月</v>
      </c>
      <c r="AB13" s="70" t="str">
        <f aca="false">IF(AB12=1,"日",IF(AB12=2,"月",IF(AB12=3,"火",IF(AB12=4,"水",IF(AB12=5,"木",IF(AB12=6,"金","土"))))))</f>
        <v>火</v>
      </c>
      <c r="AC13" s="71" t="str">
        <f aca="false">IF(AC12=1,"日",IF(AC12=2,"月",IF(AC12=3,"火",IF(AC12=4,"水",IF(AC12=5,"木",IF(AC12=6,"金","土"))))))</f>
        <v>水</v>
      </c>
      <c r="AD13" s="69" t="str">
        <f aca="false">IF(AD12=1,"日",IF(AD12=2,"月",IF(AD12=3,"火",IF(AD12=4,"水",IF(AD12=5,"木",IF(AD12=6,"金","土"))))))</f>
        <v>木</v>
      </c>
      <c r="AE13" s="70" t="str">
        <f aca="false">IF(AE12=1,"日",IF(AE12=2,"月",IF(AE12=3,"火",IF(AE12=4,"水",IF(AE12=5,"木",IF(AE12=6,"金","土"))))))</f>
        <v>金</v>
      </c>
      <c r="AF13" s="70" t="str">
        <f aca="false">IF(AF12=1,"日",IF(AF12=2,"月",IF(AF12=3,"火",IF(AF12=4,"水",IF(AF12=5,"木",IF(AF12=6,"金","土"))))))</f>
        <v>土</v>
      </c>
      <c r="AG13" s="70" t="str">
        <f aca="false">IF(AG12=1,"日",IF(AG12=2,"月",IF(AG12=3,"火",IF(AG12=4,"水",IF(AG12=5,"木",IF(AG12=6,"金","土"))))))</f>
        <v>日</v>
      </c>
      <c r="AH13" s="70" t="str">
        <f aca="false">IF(AH12=1,"日",IF(AH12=2,"月",IF(AH12=3,"火",IF(AH12=4,"水",IF(AH12=5,"木",IF(AH12=6,"金","土"))))))</f>
        <v>月</v>
      </c>
      <c r="AI13" s="70" t="str">
        <f aca="false">IF(AI12=1,"日",IF(AI12=2,"月",IF(AI12=3,"火",IF(AI12=4,"水",IF(AI12=5,"木",IF(AI12=6,"金","土"))))))</f>
        <v>火</v>
      </c>
      <c r="AJ13" s="71" t="str">
        <f aca="false">IF(AJ12=1,"日",IF(AJ12=2,"月",IF(AJ12=3,"火",IF(AJ12=4,"水",IF(AJ12=5,"木",IF(AJ12=6,"金","土"))))))</f>
        <v>水</v>
      </c>
      <c r="AK13" s="69" t="str">
        <f aca="false">IF(AK12=1,"日",IF(AK12=2,"月",IF(AK12=3,"火",IF(AK12=4,"水",IF(AK12=5,"木",IF(AK12=6,"金","土"))))))</f>
        <v>木</v>
      </c>
      <c r="AL13" s="70" t="str">
        <f aca="false">IF(AL12=1,"日",IF(AL12=2,"月",IF(AL12=3,"火",IF(AL12=4,"水",IF(AL12=5,"木",IF(AL12=6,"金","土"))))))</f>
        <v>金</v>
      </c>
      <c r="AM13" s="70" t="str">
        <f aca="false">IF(AM12=1,"日",IF(AM12=2,"月",IF(AM12=3,"火",IF(AM12=4,"水",IF(AM12=5,"木",IF(AM12=6,"金","土"))))))</f>
        <v>土</v>
      </c>
      <c r="AN13" s="70" t="str">
        <f aca="false">IF(AN12=1,"日",IF(AN12=2,"月",IF(AN12=3,"火",IF(AN12=4,"水",IF(AN12=5,"木",IF(AN12=6,"金","土"))))))</f>
        <v>日</v>
      </c>
      <c r="AO13" s="70" t="str">
        <f aca="false">IF(AO12=1,"日",IF(AO12=2,"月",IF(AO12=3,"火",IF(AO12=4,"水",IF(AO12=5,"木",IF(AO12=6,"金","土"))))))</f>
        <v>月</v>
      </c>
      <c r="AP13" s="70" t="str">
        <f aca="false">IF(AP12=1,"日",IF(AP12=2,"月",IF(AP12=3,"火",IF(AP12=4,"水",IF(AP12=5,"木",IF(AP12=6,"金","土"))))))</f>
        <v>火</v>
      </c>
      <c r="AQ13" s="71" t="str">
        <f aca="false">IF(AQ12=1,"日",IF(AQ12=2,"月",IF(AQ12=3,"火",IF(AQ12=4,"水",IF(AQ12=5,"木",IF(AQ12=6,"金","土"))))))</f>
        <v>水</v>
      </c>
      <c r="AR13" s="70" t="str">
        <f aca="false">IF(AR12=1,"日",IF(AR12=2,"月",IF(AR12=3,"火",IF(AR12=4,"水",IF(AR12=5,"木",IF(AR12=6,"金",IF(AR12=0,"","土")))))))</f>
        <v>
        </v>
      </c>
      <c r="AS13" s="70" t="str">
        <f aca="false">IF(AS12=1,"日",IF(AS12=2,"月",IF(AS12=3,"火",IF(AS12=4,"水",IF(AS12=5,"木",IF(AS12=6,"金",IF(AS12=0,"","土")))))))</f>
        <v>
        </v>
      </c>
      <c r="AT13" s="70" t="str">
        <f aca="false">IF(AT12=1,"日",IF(AT12=2,"月",IF(AT12=3,"火",IF(AT12=4,"水",IF(AT12=5,"木",IF(AT12=6,"金",IF(AT12=0,"","土")))))))</f>
        <v>
        </v>
      </c>
      <c r="AU13" s="63"/>
      <c r="AV13" s="63"/>
      <c r="AW13" s="63"/>
      <c r="AX13" s="63"/>
      <c r="AY13" s="64"/>
      <c r="AZ13" s="64"/>
      <c r="BA13" s="64"/>
      <c r="BB13" s="64"/>
      <c r="BC13" s="64"/>
      <c r="BD13" s="64"/>
      <c r="BE13" s="0"/>
      <c r="BF13" s="0"/>
    </row>
    <row r="14" customFormat="false" ht="39.9" hidden="false" customHeight="true" outlineLevel="0" collapsed="false">
      <c r="A14" s="53"/>
      <c r="B14" s="72" t="n">
        <v>1</v>
      </c>
      <c r="C14" s="73" t="s">
        <v>36</v>
      </c>
      <c r="D14" s="73"/>
      <c r="E14" s="74" t="s">
        <v>37</v>
      </c>
      <c r="F14" s="74"/>
      <c r="G14" s="75" t="s">
        <v>38</v>
      </c>
      <c r="H14" s="75"/>
      <c r="I14" s="75"/>
      <c r="J14" s="75"/>
      <c r="K14" s="75"/>
      <c r="L14" s="76" t="s">
        <v>39</v>
      </c>
      <c r="M14" s="76"/>
      <c r="N14" s="76"/>
      <c r="O14" s="76"/>
      <c r="P14" s="77" t="n">
        <v>8</v>
      </c>
      <c r="Q14" s="78" t="n">
        <v>8</v>
      </c>
      <c r="R14" s="78"/>
      <c r="S14" s="78"/>
      <c r="T14" s="78" t="n">
        <v>8</v>
      </c>
      <c r="U14" s="78" t="n">
        <v>8</v>
      </c>
      <c r="V14" s="79" t="n">
        <v>8</v>
      </c>
      <c r="W14" s="77" t="n">
        <v>8</v>
      </c>
      <c r="X14" s="78" t="n">
        <v>8</v>
      </c>
      <c r="Y14" s="78"/>
      <c r="Z14" s="78"/>
      <c r="AA14" s="78" t="n">
        <v>8</v>
      </c>
      <c r="AB14" s="78" t="n">
        <v>8</v>
      </c>
      <c r="AC14" s="79" t="n">
        <v>8</v>
      </c>
      <c r="AD14" s="77" t="n">
        <v>8</v>
      </c>
      <c r="AE14" s="78" t="n">
        <v>8</v>
      </c>
      <c r="AF14" s="78"/>
      <c r="AG14" s="78"/>
      <c r="AH14" s="78" t="n">
        <v>8</v>
      </c>
      <c r="AI14" s="78" t="n">
        <v>8</v>
      </c>
      <c r="AJ14" s="79" t="n">
        <v>8</v>
      </c>
      <c r="AK14" s="77" t="n">
        <v>8</v>
      </c>
      <c r="AL14" s="78" t="n">
        <v>8</v>
      </c>
      <c r="AM14" s="78"/>
      <c r="AN14" s="78"/>
      <c r="AO14" s="78" t="n">
        <v>8</v>
      </c>
      <c r="AP14" s="78" t="n">
        <v>8</v>
      </c>
      <c r="AQ14" s="79" t="n">
        <v>8</v>
      </c>
      <c r="AR14" s="77"/>
      <c r="AS14" s="78"/>
      <c r="AT14" s="79"/>
      <c r="AU14" s="80" t="n">
        <f aca="false">IF($AZ$3="４週",SUM(P14:AQ14),IF($AZ$3="暦月",SUM(P14:AT14),""))</f>
        <v>160</v>
      </c>
      <c r="AV14" s="80"/>
      <c r="AW14" s="81" t="n">
        <f aca="false">IF($AZ$3="４週",AU14/4,IF($AZ$3="暦月",AU14/($AZ$7/7),""))</f>
        <v>40</v>
      </c>
      <c r="AX14" s="81"/>
      <c r="AY14" s="82"/>
      <c r="AZ14" s="82"/>
      <c r="BA14" s="82"/>
      <c r="BB14" s="82"/>
      <c r="BC14" s="82"/>
      <c r="BD14" s="82"/>
      <c r="BE14" s="0"/>
      <c r="BF14" s="0"/>
    </row>
    <row r="15" customFormat="false" ht="39.9" hidden="false" customHeight="true" outlineLevel="0" collapsed="false">
      <c r="A15" s="53"/>
      <c r="B15" s="83" t="n">
        <f aca="false">B14+1</f>
        <v>2</v>
      </c>
      <c r="C15" s="84" t="s">
        <v>40</v>
      </c>
      <c r="D15" s="84"/>
      <c r="E15" s="85" t="s">
        <v>37</v>
      </c>
      <c r="F15" s="85"/>
      <c r="G15" s="86" t="s">
        <v>38</v>
      </c>
      <c r="H15" s="86"/>
      <c r="I15" s="86"/>
      <c r="J15" s="86"/>
      <c r="K15" s="86"/>
      <c r="L15" s="87" t="s">
        <v>41</v>
      </c>
      <c r="M15" s="87"/>
      <c r="N15" s="87"/>
      <c r="O15" s="87"/>
      <c r="P15" s="88" t="n">
        <v>8</v>
      </c>
      <c r="Q15" s="89" t="n">
        <v>8</v>
      </c>
      <c r="R15" s="89"/>
      <c r="S15" s="89"/>
      <c r="T15" s="89" t="n">
        <v>8</v>
      </c>
      <c r="U15" s="89" t="n">
        <v>8</v>
      </c>
      <c r="V15" s="90" t="n">
        <v>8</v>
      </c>
      <c r="W15" s="88" t="n">
        <v>8</v>
      </c>
      <c r="X15" s="89" t="n">
        <v>8</v>
      </c>
      <c r="Y15" s="89"/>
      <c r="Z15" s="89"/>
      <c r="AA15" s="89" t="n">
        <v>8</v>
      </c>
      <c r="AB15" s="89" t="n">
        <v>8</v>
      </c>
      <c r="AC15" s="90" t="n">
        <v>8</v>
      </c>
      <c r="AD15" s="88" t="n">
        <v>8</v>
      </c>
      <c r="AE15" s="89" t="n">
        <v>8</v>
      </c>
      <c r="AF15" s="89"/>
      <c r="AG15" s="89"/>
      <c r="AH15" s="89" t="n">
        <v>8</v>
      </c>
      <c r="AI15" s="89" t="n">
        <v>8</v>
      </c>
      <c r="AJ15" s="90" t="n">
        <v>8</v>
      </c>
      <c r="AK15" s="88" t="n">
        <v>8</v>
      </c>
      <c r="AL15" s="89" t="n">
        <v>8</v>
      </c>
      <c r="AM15" s="89"/>
      <c r="AN15" s="89"/>
      <c r="AO15" s="89" t="n">
        <v>8</v>
      </c>
      <c r="AP15" s="89" t="n">
        <v>8</v>
      </c>
      <c r="AQ15" s="90" t="n">
        <v>8</v>
      </c>
      <c r="AR15" s="88"/>
      <c r="AS15" s="89"/>
      <c r="AT15" s="90"/>
      <c r="AU15" s="91" t="n">
        <f aca="false">IF($AZ$3="４週",SUM(P15:AQ15),IF($AZ$3="暦月",SUM(P15:AT15),""))</f>
        <v>160</v>
      </c>
      <c r="AV15" s="91"/>
      <c r="AW15" s="92" t="n">
        <f aca="false">IF($AZ$3="４週",AU15/4,IF($AZ$3="暦月",AU15/($AZ$7/7),""))</f>
        <v>40</v>
      </c>
      <c r="AX15" s="92"/>
      <c r="AY15" s="93"/>
      <c r="AZ15" s="93"/>
      <c r="BA15" s="93"/>
      <c r="BB15" s="93"/>
      <c r="BC15" s="93"/>
      <c r="BD15" s="93"/>
      <c r="BE15" s="0"/>
      <c r="BF15" s="0"/>
    </row>
    <row r="16" customFormat="false" ht="39.9" hidden="false" customHeight="true" outlineLevel="0" collapsed="false">
      <c r="A16" s="53"/>
      <c r="B16" s="83" t="n">
        <f aca="false">B15+1</f>
        <v>3</v>
      </c>
      <c r="C16" s="84" t="s">
        <v>40</v>
      </c>
      <c r="D16" s="84"/>
      <c r="E16" s="85" t="s">
        <v>37</v>
      </c>
      <c r="F16" s="85"/>
      <c r="G16" s="86" t="s">
        <v>40</v>
      </c>
      <c r="H16" s="86"/>
      <c r="I16" s="86"/>
      <c r="J16" s="86"/>
      <c r="K16" s="86"/>
      <c r="L16" s="87" t="s">
        <v>42</v>
      </c>
      <c r="M16" s="87"/>
      <c r="N16" s="87"/>
      <c r="O16" s="87"/>
      <c r="P16" s="88" t="n">
        <v>8</v>
      </c>
      <c r="Q16" s="89" t="n">
        <v>8</v>
      </c>
      <c r="R16" s="89"/>
      <c r="S16" s="89"/>
      <c r="T16" s="89" t="n">
        <v>8</v>
      </c>
      <c r="U16" s="89" t="n">
        <v>8</v>
      </c>
      <c r="V16" s="90" t="n">
        <v>8</v>
      </c>
      <c r="W16" s="88" t="n">
        <v>8</v>
      </c>
      <c r="X16" s="89" t="n">
        <v>8</v>
      </c>
      <c r="Y16" s="89"/>
      <c r="Z16" s="89"/>
      <c r="AA16" s="89" t="n">
        <v>8</v>
      </c>
      <c r="AB16" s="89" t="n">
        <v>8</v>
      </c>
      <c r="AC16" s="90" t="n">
        <v>8</v>
      </c>
      <c r="AD16" s="88" t="n">
        <v>8</v>
      </c>
      <c r="AE16" s="89" t="n">
        <v>8</v>
      </c>
      <c r="AF16" s="89"/>
      <c r="AG16" s="89"/>
      <c r="AH16" s="89" t="n">
        <v>8</v>
      </c>
      <c r="AI16" s="89" t="n">
        <v>8</v>
      </c>
      <c r="AJ16" s="90" t="n">
        <v>8</v>
      </c>
      <c r="AK16" s="88" t="n">
        <v>8</v>
      </c>
      <c r="AL16" s="89" t="n">
        <v>8</v>
      </c>
      <c r="AM16" s="89"/>
      <c r="AN16" s="89"/>
      <c r="AO16" s="89" t="n">
        <v>8</v>
      </c>
      <c r="AP16" s="89" t="n">
        <v>8</v>
      </c>
      <c r="AQ16" s="90" t="n">
        <v>8</v>
      </c>
      <c r="AR16" s="88"/>
      <c r="AS16" s="89"/>
      <c r="AT16" s="90"/>
      <c r="AU16" s="91" t="n">
        <f aca="false">IF($AZ$3="４週",SUM(P16:AQ16),IF($AZ$3="暦月",SUM(P16:AT16),""))</f>
        <v>160</v>
      </c>
      <c r="AV16" s="91"/>
      <c r="AW16" s="92" t="n">
        <f aca="false">IF($AZ$3="４週",AU16/4,IF($AZ$3="暦月",AU16/($AZ$7/7),""))</f>
        <v>40</v>
      </c>
      <c r="AX16" s="92"/>
      <c r="AY16" s="93"/>
      <c r="AZ16" s="93"/>
      <c r="BA16" s="93"/>
      <c r="BB16" s="93"/>
      <c r="BC16" s="93"/>
      <c r="BD16" s="93"/>
      <c r="BE16" s="0"/>
      <c r="BF16" s="0"/>
    </row>
    <row r="17" customFormat="false" ht="39.9" hidden="false" customHeight="true" outlineLevel="0" collapsed="false">
      <c r="A17" s="53"/>
      <c r="B17" s="83" t="n">
        <f aca="false">B16+1</f>
        <v>4</v>
      </c>
      <c r="C17" s="84" t="s">
        <v>40</v>
      </c>
      <c r="D17" s="84"/>
      <c r="E17" s="85" t="s">
        <v>37</v>
      </c>
      <c r="F17" s="85"/>
      <c r="G17" s="86" t="s">
        <v>40</v>
      </c>
      <c r="H17" s="86"/>
      <c r="I17" s="86"/>
      <c r="J17" s="86"/>
      <c r="K17" s="86"/>
      <c r="L17" s="87" t="s">
        <v>43</v>
      </c>
      <c r="M17" s="87"/>
      <c r="N17" s="87"/>
      <c r="O17" s="87"/>
      <c r="P17" s="88" t="n">
        <v>8</v>
      </c>
      <c r="Q17" s="89" t="n">
        <v>8</v>
      </c>
      <c r="R17" s="89"/>
      <c r="S17" s="89"/>
      <c r="T17" s="89" t="n">
        <v>8</v>
      </c>
      <c r="U17" s="89" t="n">
        <v>8</v>
      </c>
      <c r="V17" s="90" t="n">
        <v>8</v>
      </c>
      <c r="W17" s="88" t="n">
        <v>8</v>
      </c>
      <c r="X17" s="89" t="n">
        <v>8</v>
      </c>
      <c r="Y17" s="89"/>
      <c r="Z17" s="89"/>
      <c r="AA17" s="89" t="n">
        <v>8</v>
      </c>
      <c r="AB17" s="89" t="n">
        <v>8</v>
      </c>
      <c r="AC17" s="90" t="n">
        <v>8</v>
      </c>
      <c r="AD17" s="88" t="n">
        <v>8</v>
      </c>
      <c r="AE17" s="89" t="n">
        <v>8</v>
      </c>
      <c r="AF17" s="89"/>
      <c r="AG17" s="89"/>
      <c r="AH17" s="89" t="n">
        <v>8</v>
      </c>
      <c r="AI17" s="89" t="n">
        <v>8</v>
      </c>
      <c r="AJ17" s="90" t="n">
        <v>8</v>
      </c>
      <c r="AK17" s="88" t="n">
        <v>8</v>
      </c>
      <c r="AL17" s="89" t="n">
        <v>8</v>
      </c>
      <c r="AM17" s="89"/>
      <c r="AN17" s="89"/>
      <c r="AO17" s="89" t="n">
        <v>8</v>
      </c>
      <c r="AP17" s="89" t="n">
        <v>8</v>
      </c>
      <c r="AQ17" s="90" t="n">
        <v>8</v>
      </c>
      <c r="AR17" s="88"/>
      <c r="AS17" s="89"/>
      <c r="AT17" s="90"/>
      <c r="AU17" s="91" t="n">
        <f aca="false">IF($AZ$3="４週",SUM(P17:AQ17),IF($AZ$3="暦月",SUM(P17:AT17),""))</f>
        <v>160</v>
      </c>
      <c r="AV17" s="91"/>
      <c r="AW17" s="92" t="n">
        <f aca="false">IF($AZ$3="４週",AU17/4,IF($AZ$3="暦月",AU17/($AZ$7/7),""))</f>
        <v>40</v>
      </c>
      <c r="AX17" s="92"/>
      <c r="AY17" s="93"/>
      <c r="AZ17" s="93"/>
      <c r="BA17" s="93"/>
      <c r="BB17" s="93"/>
      <c r="BC17" s="93"/>
      <c r="BD17" s="93"/>
      <c r="BE17" s="0"/>
      <c r="BF17" s="0"/>
    </row>
    <row r="18" customFormat="false" ht="39.9" hidden="false" customHeight="true" outlineLevel="0" collapsed="false">
      <c r="A18" s="53"/>
      <c r="B18" s="83" t="n">
        <f aca="false">B17+1</f>
        <v>5</v>
      </c>
      <c r="C18" s="84" t="s">
        <v>40</v>
      </c>
      <c r="D18" s="84"/>
      <c r="E18" s="85" t="s">
        <v>44</v>
      </c>
      <c r="F18" s="85"/>
      <c r="G18" s="86" t="s">
        <v>40</v>
      </c>
      <c r="H18" s="86"/>
      <c r="I18" s="86"/>
      <c r="J18" s="86"/>
      <c r="K18" s="86"/>
      <c r="L18" s="87" t="s">
        <v>45</v>
      </c>
      <c r="M18" s="87"/>
      <c r="N18" s="87"/>
      <c r="O18" s="87"/>
      <c r="P18" s="88" t="n">
        <v>4</v>
      </c>
      <c r="Q18" s="89" t="n">
        <v>4</v>
      </c>
      <c r="R18" s="89"/>
      <c r="S18" s="89"/>
      <c r="T18" s="89" t="n">
        <v>4</v>
      </c>
      <c r="U18" s="89" t="n">
        <v>4</v>
      </c>
      <c r="V18" s="90" t="n">
        <v>4</v>
      </c>
      <c r="W18" s="88" t="n">
        <v>4</v>
      </c>
      <c r="X18" s="89" t="n">
        <v>4</v>
      </c>
      <c r="Y18" s="89"/>
      <c r="Z18" s="89"/>
      <c r="AA18" s="89" t="n">
        <v>4</v>
      </c>
      <c r="AB18" s="89" t="n">
        <v>4</v>
      </c>
      <c r="AC18" s="90" t="n">
        <v>4</v>
      </c>
      <c r="AD18" s="88" t="n">
        <v>4</v>
      </c>
      <c r="AE18" s="89" t="n">
        <v>4</v>
      </c>
      <c r="AF18" s="89"/>
      <c r="AG18" s="89"/>
      <c r="AH18" s="89" t="n">
        <v>4</v>
      </c>
      <c r="AI18" s="89" t="n">
        <v>4</v>
      </c>
      <c r="AJ18" s="90" t="n">
        <v>4</v>
      </c>
      <c r="AK18" s="88" t="n">
        <v>4</v>
      </c>
      <c r="AL18" s="89" t="n">
        <v>4</v>
      </c>
      <c r="AM18" s="89"/>
      <c r="AN18" s="89"/>
      <c r="AO18" s="89" t="n">
        <v>4</v>
      </c>
      <c r="AP18" s="89" t="n">
        <v>4</v>
      </c>
      <c r="AQ18" s="90" t="n">
        <v>4</v>
      </c>
      <c r="AR18" s="88"/>
      <c r="AS18" s="89"/>
      <c r="AT18" s="90"/>
      <c r="AU18" s="91" t="n">
        <f aca="false">IF($AZ$3="４週",SUM(P18:AQ18),IF($AZ$3="暦月",SUM(P18:AT18),""))</f>
        <v>80</v>
      </c>
      <c r="AV18" s="91"/>
      <c r="AW18" s="92" t="n">
        <f aca="false">IF($AZ$3="４週",AU18/4,IF($AZ$3="暦月",AU18/($AZ$7/7),""))</f>
        <v>20</v>
      </c>
      <c r="AX18" s="92"/>
      <c r="AY18" s="93"/>
      <c r="AZ18" s="93"/>
      <c r="BA18" s="93"/>
      <c r="BB18" s="93"/>
      <c r="BC18" s="93"/>
      <c r="BD18" s="93"/>
      <c r="BE18" s="0"/>
      <c r="BF18" s="0"/>
    </row>
    <row r="19" customFormat="false" ht="39.9" hidden="false" customHeight="true" outlineLevel="0" collapsed="false">
      <c r="A19" s="53"/>
      <c r="B19" s="83" t="n">
        <f aca="false">B18+1</f>
        <v>6</v>
      </c>
      <c r="C19" s="84"/>
      <c r="D19" s="84"/>
      <c r="E19" s="85"/>
      <c r="F19" s="85"/>
      <c r="G19" s="86"/>
      <c r="H19" s="86"/>
      <c r="I19" s="86"/>
      <c r="J19" s="86"/>
      <c r="K19" s="86"/>
      <c r="L19" s="87"/>
      <c r="M19" s="87"/>
      <c r="N19" s="87"/>
      <c r="O19" s="87"/>
      <c r="P19" s="88"/>
      <c r="Q19" s="89"/>
      <c r="R19" s="89"/>
      <c r="S19" s="89"/>
      <c r="T19" s="89"/>
      <c r="U19" s="89"/>
      <c r="V19" s="90"/>
      <c r="W19" s="88"/>
      <c r="X19" s="89"/>
      <c r="Y19" s="89"/>
      <c r="Z19" s="89"/>
      <c r="AA19" s="89"/>
      <c r="AB19" s="89"/>
      <c r="AC19" s="90"/>
      <c r="AD19" s="88"/>
      <c r="AE19" s="89"/>
      <c r="AF19" s="89"/>
      <c r="AG19" s="89"/>
      <c r="AH19" s="89"/>
      <c r="AI19" s="89"/>
      <c r="AJ19" s="90"/>
      <c r="AK19" s="88"/>
      <c r="AL19" s="89"/>
      <c r="AM19" s="89"/>
      <c r="AN19" s="89"/>
      <c r="AO19" s="89"/>
      <c r="AP19" s="89"/>
      <c r="AQ19" s="90"/>
      <c r="AR19" s="88"/>
      <c r="AS19" s="89"/>
      <c r="AT19" s="90"/>
      <c r="AU19" s="91" t="n">
        <f aca="false">IF($AZ$3="４週",SUM(P19:AQ19),IF($AZ$3="暦月",SUM(P19:AT19),""))</f>
        <v>0</v>
      </c>
      <c r="AV19" s="91"/>
      <c r="AW19" s="92" t="n">
        <f aca="false">IF($AZ$3="４週",AU19/4,IF($AZ$3="暦月",AU19/($AZ$7/7),""))</f>
        <v>0</v>
      </c>
      <c r="AX19" s="92"/>
      <c r="AY19" s="93"/>
      <c r="AZ19" s="93"/>
      <c r="BA19" s="93"/>
      <c r="BB19" s="93"/>
      <c r="BC19" s="93"/>
      <c r="BD19" s="93"/>
      <c r="BE19" s="0"/>
      <c r="BF19" s="0"/>
    </row>
    <row r="20" customFormat="false" ht="39.9" hidden="false" customHeight="true" outlineLevel="0" collapsed="false">
      <c r="A20" s="53"/>
      <c r="B20" s="83" t="n">
        <f aca="false">B19+1</f>
        <v>7</v>
      </c>
      <c r="C20" s="84"/>
      <c r="D20" s="84"/>
      <c r="E20" s="85"/>
      <c r="F20" s="85"/>
      <c r="G20" s="86"/>
      <c r="H20" s="86"/>
      <c r="I20" s="86"/>
      <c r="J20" s="86"/>
      <c r="K20" s="86"/>
      <c r="L20" s="87"/>
      <c r="M20" s="87"/>
      <c r="N20" s="87"/>
      <c r="O20" s="87"/>
      <c r="P20" s="88"/>
      <c r="Q20" s="89"/>
      <c r="R20" s="89"/>
      <c r="S20" s="89"/>
      <c r="T20" s="89"/>
      <c r="U20" s="89"/>
      <c r="V20" s="90"/>
      <c r="W20" s="88"/>
      <c r="X20" s="89"/>
      <c r="Y20" s="89"/>
      <c r="Z20" s="89"/>
      <c r="AA20" s="89"/>
      <c r="AB20" s="89"/>
      <c r="AC20" s="90"/>
      <c r="AD20" s="88"/>
      <c r="AE20" s="89"/>
      <c r="AF20" s="89"/>
      <c r="AG20" s="89"/>
      <c r="AH20" s="89"/>
      <c r="AI20" s="89"/>
      <c r="AJ20" s="90"/>
      <c r="AK20" s="88"/>
      <c r="AL20" s="89"/>
      <c r="AM20" s="89"/>
      <c r="AN20" s="89"/>
      <c r="AO20" s="89"/>
      <c r="AP20" s="89"/>
      <c r="AQ20" s="90"/>
      <c r="AR20" s="88"/>
      <c r="AS20" s="89"/>
      <c r="AT20" s="90"/>
      <c r="AU20" s="91" t="n">
        <f aca="false">IF($AZ$3="４週",SUM(P20:AQ20),IF($AZ$3="暦月",SUM(P20:AT20),""))</f>
        <v>0</v>
      </c>
      <c r="AV20" s="91"/>
      <c r="AW20" s="92" t="n">
        <f aca="false">IF($AZ$3="４週",AU20/4,IF($AZ$3="暦月",AU20/($AZ$7/7),""))</f>
        <v>0</v>
      </c>
      <c r="AX20" s="92"/>
      <c r="AY20" s="93"/>
      <c r="AZ20" s="93"/>
      <c r="BA20" s="93"/>
      <c r="BB20" s="93"/>
      <c r="BC20" s="93"/>
      <c r="BD20" s="93"/>
      <c r="BE20" s="0"/>
      <c r="BF20" s="0"/>
    </row>
    <row r="21" customFormat="false" ht="39.9" hidden="false" customHeight="true" outlineLevel="0" collapsed="false">
      <c r="A21" s="53"/>
      <c r="B21" s="83" t="n">
        <f aca="false">B20+1</f>
        <v>8</v>
      </c>
      <c r="C21" s="84"/>
      <c r="D21" s="84"/>
      <c r="E21" s="85"/>
      <c r="F21" s="85"/>
      <c r="G21" s="86"/>
      <c r="H21" s="86"/>
      <c r="I21" s="86"/>
      <c r="J21" s="86"/>
      <c r="K21" s="86"/>
      <c r="L21" s="87"/>
      <c r="M21" s="87"/>
      <c r="N21" s="87"/>
      <c r="O21" s="87"/>
      <c r="P21" s="88"/>
      <c r="Q21" s="89"/>
      <c r="R21" s="89"/>
      <c r="S21" s="89"/>
      <c r="T21" s="89"/>
      <c r="U21" s="89"/>
      <c r="V21" s="90"/>
      <c r="W21" s="88"/>
      <c r="X21" s="89"/>
      <c r="Y21" s="89"/>
      <c r="Z21" s="89"/>
      <c r="AA21" s="89"/>
      <c r="AB21" s="89"/>
      <c r="AC21" s="90"/>
      <c r="AD21" s="88"/>
      <c r="AE21" s="89"/>
      <c r="AF21" s="89"/>
      <c r="AG21" s="89"/>
      <c r="AH21" s="89"/>
      <c r="AI21" s="89"/>
      <c r="AJ21" s="90"/>
      <c r="AK21" s="88"/>
      <c r="AL21" s="89"/>
      <c r="AM21" s="89"/>
      <c r="AN21" s="89"/>
      <c r="AO21" s="89"/>
      <c r="AP21" s="89"/>
      <c r="AQ21" s="90"/>
      <c r="AR21" s="88"/>
      <c r="AS21" s="89"/>
      <c r="AT21" s="90"/>
      <c r="AU21" s="91" t="n">
        <f aca="false">IF($AZ$3="４週",SUM(P21:AQ21),IF($AZ$3="暦月",SUM(P21:AT21),""))</f>
        <v>0</v>
      </c>
      <c r="AV21" s="91"/>
      <c r="AW21" s="92" t="n">
        <f aca="false">IF($AZ$3="４週",AU21/4,IF($AZ$3="暦月",AU21/($AZ$7/7),""))</f>
        <v>0</v>
      </c>
      <c r="AX21" s="92"/>
      <c r="AY21" s="93"/>
      <c r="AZ21" s="93"/>
      <c r="BA21" s="93"/>
      <c r="BB21" s="93"/>
      <c r="BC21" s="93"/>
      <c r="BD21" s="93"/>
      <c r="BE21" s="0"/>
      <c r="BF21" s="0"/>
    </row>
    <row r="22" customFormat="false" ht="39.9" hidden="false" customHeight="true" outlineLevel="0" collapsed="false">
      <c r="A22" s="53"/>
      <c r="B22" s="83" t="n">
        <f aca="false">B21+1</f>
        <v>9</v>
      </c>
      <c r="C22" s="84"/>
      <c r="D22" s="84"/>
      <c r="E22" s="85"/>
      <c r="F22" s="85"/>
      <c r="G22" s="86"/>
      <c r="H22" s="86"/>
      <c r="I22" s="86"/>
      <c r="J22" s="86"/>
      <c r="K22" s="86"/>
      <c r="L22" s="87"/>
      <c r="M22" s="87"/>
      <c r="N22" s="87"/>
      <c r="O22" s="87"/>
      <c r="P22" s="88"/>
      <c r="Q22" s="89"/>
      <c r="R22" s="89"/>
      <c r="S22" s="89"/>
      <c r="T22" s="89"/>
      <c r="U22" s="89"/>
      <c r="V22" s="90"/>
      <c r="W22" s="88"/>
      <c r="X22" s="89"/>
      <c r="Y22" s="89"/>
      <c r="Z22" s="89"/>
      <c r="AA22" s="89"/>
      <c r="AB22" s="89"/>
      <c r="AC22" s="90"/>
      <c r="AD22" s="88"/>
      <c r="AE22" s="89"/>
      <c r="AF22" s="89"/>
      <c r="AG22" s="89"/>
      <c r="AH22" s="89"/>
      <c r="AI22" s="89"/>
      <c r="AJ22" s="90"/>
      <c r="AK22" s="88"/>
      <c r="AL22" s="89"/>
      <c r="AM22" s="89"/>
      <c r="AN22" s="89"/>
      <c r="AO22" s="89"/>
      <c r="AP22" s="89"/>
      <c r="AQ22" s="90"/>
      <c r="AR22" s="88"/>
      <c r="AS22" s="89"/>
      <c r="AT22" s="90"/>
      <c r="AU22" s="91" t="n">
        <f aca="false">IF($AZ$3="４週",SUM(P22:AQ22),IF($AZ$3="暦月",SUM(P22:AT22),""))</f>
        <v>0</v>
      </c>
      <c r="AV22" s="91"/>
      <c r="AW22" s="92" t="n">
        <f aca="false">IF($AZ$3="４週",AU22/4,IF($AZ$3="暦月",AU22/($AZ$7/7),""))</f>
        <v>0</v>
      </c>
      <c r="AX22" s="92"/>
      <c r="AY22" s="93"/>
      <c r="AZ22" s="93"/>
      <c r="BA22" s="93"/>
      <c r="BB22" s="93"/>
      <c r="BC22" s="93"/>
      <c r="BD22" s="93"/>
      <c r="BE22" s="0"/>
      <c r="BF22" s="0"/>
    </row>
    <row r="23" customFormat="false" ht="39.9" hidden="false" customHeight="true" outlineLevel="0" collapsed="false">
      <c r="A23" s="53"/>
      <c r="B23" s="83" t="n">
        <f aca="false">B22+1</f>
        <v>10</v>
      </c>
      <c r="C23" s="84"/>
      <c r="D23" s="84"/>
      <c r="E23" s="85"/>
      <c r="F23" s="85"/>
      <c r="G23" s="86"/>
      <c r="H23" s="86"/>
      <c r="I23" s="86"/>
      <c r="J23" s="86"/>
      <c r="K23" s="86"/>
      <c r="L23" s="87"/>
      <c r="M23" s="87"/>
      <c r="N23" s="87"/>
      <c r="O23" s="87"/>
      <c r="P23" s="88"/>
      <c r="Q23" s="89"/>
      <c r="R23" s="89"/>
      <c r="S23" s="89"/>
      <c r="T23" s="89"/>
      <c r="U23" s="89"/>
      <c r="V23" s="90"/>
      <c r="W23" s="88"/>
      <c r="X23" s="89"/>
      <c r="Y23" s="89"/>
      <c r="Z23" s="89"/>
      <c r="AA23" s="89"/>
      <c r="AB23" s="89"/>
      <c r="AC23" s="90"/>
      <c r="AD23" s="88"/>
      <c r="AE23" s="89"/>
      <c r="AF23" s="89"/>
      <c r="AG23" s="89"/>
      <c r="AH23" s="89"/>
      <c r="AI23" s="89"/>
      <c r="AJ23" s="90"/>
      <c r="AK23" s="88"/>
      <c r="AL23" s="89"/>
      <c r="AM23" s="89"/>
      <c r="AN23" s="89"/>
      <c r="AO23" s="89"/>
      <c r="AP23" s="89"/>
      <c r="AQ23" s="90"/>
      <c r="AR23" s="88"/>
      <c r="AS23" s="89"/>
      <c r="AT23" s="90"/>
      <c r="AU23" s="91" t="n">
        <f aca="false">IF($AZ$3="４週",SUM(P23:AQ23),IF($AZ$3="暦月",SUM(P23:AT23),""))</f>
        <v>0</v>
      </c>
      <c r="AV23" s="91"/>
      <c r="AW23" s="92" t="n">
        <f aca="false">IF($AZ$3="４週",AU23/4,IF($AZ$3="暦月",AU23/($AZ$7/7),""))</f>
        <v>0</v>
      </c>
      <c r="AX23" s="92"/>
      <c r="AY23" s="93"/>
      <c r="AZ23" s="93"/>
      <c r="BA23" s="93"/>
      <c r="BB23" s="93"/>
      <c r="BC23" s="93"/>
      <c r="BD23" s="93"/>
      <c r="BE23" s="0"/>
      <c r="BF23" s="0"/>
    </row>
    <row r="24" customFormat="false" ht="39.9" hidden="false" customHeight="true" outlineLevel="0" collapsed="false">
      <c r="A24" s="53"/>
      <c r="B24" s="83" t="n">
        <f aca="false">B23+1</f>
        <v>11</v>
      </c>
      <c r="C24" s="84"/>
      <c r="D24" s="84"/>
      <c r="E24" s="85"/>
      <c r="F24" s="85"/>
      <c r="G24" s="86"/>
      <c r="H24" s="86"/>
      <c r="I24" s="86"/>
      <c r="J24" s="86"/>
      <c r="K24" s="86"/>
      <c r="L24" s="87"/>
      <c r="M24" s="87"/>
      <c r="N24" s="87"/>
      <c r="O24" s="87"/>
      <c r="P24" s="88"/>
      <c r="Q24" s="89"/>
      <c r="R24" s="89"/>
      <c r="S24" s="89"/>
      <c r="T24" s="89"/>
      <c r="U24" s="89"/>
      <c r="V24" s="90"/>
      <c r="W24" s="88"/>
      <c r="X24" s="89"/>
      <c r="Y24" s="89"/>
      <c r="Z24" s="89"/>
      <c r="AA24" s="89"/>
      <c r="AB24" s="89"/>
      <c r="AC24" s="90"/>
      <c r="AD24" s="88"/>
      <c r="AE24" s="89"/>
      <c r="AF24" s="89"/>
      <c r="AG24" s="89"/>
      <c r="AH24" s="89"/>
      <c r="AI24" s="89"/>
      <c r="AJ24" s="90"/>
      <c r="AK24" s="88"/>
      <c r="AL24" s="89"/>
      <c r="AM24" s="89"/>
      <c r="AN24" s="89"/>
      <c r="AO24" s="89"/>
      <c r="AP24" s="89"/>
      <c r="AQ24" s="90"/>
      <c r="AR24" s="88"/>
      <c r="AS24" s="89"/>
      <c r="AT24" s="90"/>
      <c r="AU24" s="91" t="n">
        <f aca="false">IF($AZ$3="４週",SUM(P24:AQ24),IF($AZ$3="暦月",SUM(P24:AT24),""))</f>
        <v>0</v>
      </c>
      <c r="AV24" s="91"/>
      <c r="AW24" s="92" t="n">
        <f aca="false">IF($AZ$3="４週",AU24/4,IF($AZ$3="暦月",AU24/($AZ$7/7),""))</f>
        <v>0</v>
      </c>
      <c r="AX24" s="92"/>
      <c r="AY24" s="93"/>
      <c r="AZ24" s="93"/>
      <c r="BA24" s="93"/>
      <c r="BB24" s="93"/>
      <c r="BC24" s="93"/>
      <c r="BD24" s="93"/>
      <c r="BE24" s="0"/>
      <c r="BF24" s="0"/>
    </row>
    <row r="25" customFormat="false" ht="39.9" hidden="false" customHeight="true" outlineLevel="0" collapsed="false">
      <c r="A25" s="53"/>
      <c r="B25" s="83" t="n">
        <f aca="false">B24+1</f>
        <v>12</v>
      </c>
      <c r="C25" s="84"/>
      <c r="D25" s="84"/>
      <c r="E25" s="85"/>
      <c r="F25" s="85"/>
      <c r="G25" s="86"/>
      <c r="H25" s="86"/>
      <c r="I25" s="86"/>
      <c r="J25" s="86"/>
      <c r="K25" s="86"/>
      <c r="L25" s="87"/>
      <c r="M25" s="87"/>
      <c r="N25" s="87"/>
      <c r="O25" s="87"/>
      <c r="P25" s="88"/>
      <c r="Q25" s="89"/>
      <c r="R25" s="89"/>
      <c r="S25" s="89"/>
      <c r="T25" s="89"/>
      <c r="U25" s="89"/>
      <c r="V25" s="90"/>
      <c r="W25" s="88"/>
      <c r="X25" s="89"/>
      <c r="Y25" s="89"/>
      <c r="Z25" s="89"/>
      <c r="AA25" s="89"/>
      <c r="AB25" s="89"/>
      <c r="AC25" s="90"/>
      <c r="AD25" s="88"/>
      <c r="AE25" s="89"/>
      <c r="AF25" s="89"/>
      <c r="AG25" s="89"/>
      <c r="AH25" s="89"/>
      <c r="AI25" s="89"/>
      <c r="AJ25" s="90"/>
      <c r="AK25" s="88"/>
      <c r="AL25" s="89"/>
      <c r="AM25" s="89"/>
      <c r="AN25" s="89"/>
      <c r="AO25" s="89"/>
      <c r="AP25" s="89"/>
      <c r="AQ25" s="90"/>
      <c r="AR25" s="88"/>
      <c r="AS25" s="89"/>
      <c r="AT25" s="90"/>
      <c r="AU25" s="91" t="n">
        <f aca="false">IF($AZ$3="４週",SUM(P25:AQ25),IF($AZ$3="暦月",SUM(P25:AT25),""))</f>
        <v>0</v>
      </c>
      <c r="AV25" s="91"/>
      <c r="AW25" s="92" t="n">
        <f aca="false">IF($AZ$3="４週",AU25/4,IF($AZ$3="暦月",AU25/($AZ$7/7),""))</f>
        <v>0</v>
      </c>
      <c r="AX25" s="92"/>
      <c r="AY25" s="93"/>
      <c r="AZ25" s="93"/>
      <c r="BA25" s="93"/>
      <c r="BB25" s="93"/>
      <c r="BC25" s="93"/>
      <c r="BD25" s="93"/>
      <c r="BE25" s="0"/>
      <c r="BF25" s="0"/>
    </row>
    <row r="26" customFormat="false" ht="39.9" hidden="false" customHeight="true" outlineLevel="0" collapsed="false">
      <c r="A26" s="53"/>
      <c r="B26" s="83" t="n">
        <f aca="false">B25+1</f>
        <v>13</v>
      </c>
      <c r="C26" s="84"/>
      <c r="D26" s="84"/>
      <c r="E26" s="85"/>
      <c r="F26" s="85"/>
      <c r="G26" s="86"/>
      <c r="H26" s="86"/>
      <c r="I26" s="86"/>
      <c r="J26" s="86"/>
      <c r="K26" s="86"/>
      <c r="L26" s="87"/>
      <c r="M26" s="87"/>
      <c r="N26" s="87"/>
      <c r="O26" s="87"/>
      <c r="P26" s="88"/>
      <c r="Q26" s="89"/>
      <c r="R26" s="89"/>
      <c r="S26" s="89"/>
      <c r="T26" s="89"/>
      <c r="U26" s="89"/>
      <c r="V26" s="90"/>
      <c r="W26" s="88"/>
      <c r="X26" s="89"/>
      <c r="Y26" s="89"/>
      <c r="Z26" s="89"/>
      <c r="AA26" s="89"/>
      <c r="AB26" s="89"/>
      <c r="AC26" s="90"/>
      <c r="AD26" s="88"/>
      <c r="AE26" s="89"/>
      <c r="AF26" s="89"/>
      <c r="AG26" s="89"/>
      <c r="AH26" s="89"/>
      <c r="AI26" s="89"/>
      <c r="AJ26" s="90"/>
      <c r="AK26" s="88"/>
      <c r="AL26" s="89"/>
      <c r="AM26" s="89"/>
      <c r="AN26" s="89"/>
      <c r="AO26" s="89"/>
      <c r="AP26" s="89"/>
      <c r="AQ26" s="90"/>
      <c r="AR26" s="88"/>
      <c r="AS26" s="89"/>
      <c r="AT26" s="90"/>
      <c r="AU26" s="91" t="n">
        <f aca="false">IF($AZ$3="４週",SUM(P26:AQ26),IF($AZ$3="暦月",SUM(P26:AT26),""))</f>
        <v>0</v>
      </c>
      <c r="AV26" s="91"/>
      <c r="AW26" s="92" t="n">
        <f aca="false">IF($AZ$3="４週",AU26/4,IF($AZ$3="暦月",AU26/($AZ$7/7),""))</f>
        <v>0</v>
      </c>
      <c r="AX26" s="92"/>
      <c r="AY26" s="93"/>
      <c r="AZ26" s="93"/>
      <c r="BA26" s="93"/>
      <c r="BB26" s="93"/>
      <c r="BC26" s="93"/>
      <c r="BD26" s="93"/>
      <c r="BE26" s="0"/>
      <c r="BF26" s="0"/>
    </row>
    <row r="27" customFormat="false" ht="39.9" hidden="false" customHeight="true" outlineLevel="0" collapsed="false">
      <c r="A27" s="53"/>
      <c r="B27" s="83" t="n">
        <f aca="false">B26+1</f>
        <v>14</v>
      </c>
      <c r="C27" s="84"/>
      <c r="D27" s="84"/>
      <c r="E27" s="85"/>
      <c r="F27" s="85"/>
      <c r="G27" s="86"/>
      <c r="H27" s="86"/>
      <c r="I27" s="86"/>
      <c r="J27" s="86"/>
      <c r="K27" s="86"/>
      <c r="L27" s="87"/>
      <c r="M27" s="87"/>
      <c r="N27" s="87"/>
      <c r="O27" s="87"/>
      <c r="P27" s="88"/>
      <c r="Q27" s="89"/>
      <c r="R27" s="89"/>
      <c r="S27" s="89"/>
      <c r="T27" s="89"/>
      <c r="U27" s="89"/>
      <c r="V27" s="90"/>
      <c r="W27" s="88"/>
      <c r="X27" s="89"/>
      <c r="Y27" s="89"/>
      <c r="Z27" s="89"/>
      <c r="AA27" s="89"/>
      <c r="AB27" s="89"/>
      <c r="AC27" s="90"/>
      <c r="AD27" s="88"/>
      <c r="AE27" s="89"/>
      <c r="AF27" s="89"/>
      <c r="AG27" s="89"/>
      <c r="AH27" s="89"/>
      <c r="AI27" s="89"/>
      <c r="AJ27" s="90"/>
      <c r="AK27" s="88"/>
      <c r="AL27" s="89"/>
      <c r="AM27" s="89"/>
      <c r="AN27" s="89"/>
      <c r="AO27" s="89"/>
      <c r="AP27" s="89"/>
      <c r="AQ27" s="90"/>
      <c r="AR27" s="88"/>
      <c r="AS27" s="89"/>
      <c r="AT27" s="90"/>
      <c r="AU27" s="91" t="n">
        <f aca="false">IF($AZ$3="４週",SUM(P27:AQ27),IF($AZ$3="暦月",SUM(P27:AT27),""))</f>
        <v>0</v>
      </c>
      <c r="AV27" s="91"/>
      <c r="AW27" s="92" t="n">
        <f aca="false">IF($AZ$3="４週",AU27/4,IF($AZ$3="暦月",AU27/($AZ$7/7),""))</f>
        <v>0</v>
      </c>
      <c r="AX27" s="92"/>
      <c r="AY27" s="93"/>
      <c r="AZ27" s="93"/>
      <c r="BA27" s="93"/>
      <c r="BB27" s="93"/>
      <c r="BC27" s="93"/>
      <c r="BD27" s="93"/>
      <c r="BE27" s="0"/>
      <c r="BF27" s="0"/>
    </row>
    <row r="28" customFormat="false" ht="39.9" hidden="false" customHeight="true" outlineLevel="0" collapsed="false">
      <c r="A28" s="53"/>
      <c r="B28" s="83" t="n">
        <f aca="false">B27+1</f>
        <v>15</v>
      </c>
      <c r="C28" s="84"/>
      <c r="D28" s="84"/>
      <c r="E28" s="85"/>
      <c r="F28" s="85"/>
      <c r="G28" s="86"/>
      <c r="H28" s="86"/>
      <c r="I28" s="86"/>
      <c r="J28" s="86"/>
      <c r="K28" s="86"/>
      <c r="L28" s="87"/>
      <c r="M28" s="87"/>
      <c r="N28" s="87"/>
      <c r="O28" s="87"/>
      <c r="P28" s="88"/>
      <c r="Q28" s="89"/>
      <c r="R28" s="89"/>
      <c r="S28" s="89"/>
      <c r="T28" s="89"/>
      <c r="U28" s="89"/>
      <c r="V28" s="90"/>
      <c r="W28" s="88"/>
      <c r="X28" s="89"/>
      <c r="Y28" s="89"/>
      <c r="Z28" s="89"/>
      <c r="AA28" s="89"/>
      <c r="AB28" s="89"/>
      <c r="AC28" s="90"/>
      <c r="AD28" s="88"/>
      <c r="AE28" s="89"/>
      <c r="AF28" s="89"/>
      <c r="AG28" s="89"/>
      <c r="AH28" s="89"/>
      <c r="AI28" s="89"/>
      <c r="AJ28" s="90"/>
      <c r="AK28" s="88"/>
      <c r="AL28" s="89"/>
      <c r="AM28" s="89"/>
      <c r="AN28" s="89"/>
      <c r="AO28" s="89"/>
      <c r="AP28" s="89"/>
      <c r="AQ28" s="90"/>
      <c r="AR28" s="88"/>
      <c r="AS28" s="89"/>
      <c r="AT28" s="90"/>
      <c r="AU28" s="91" t="n">
        <f aca="false">IF($AZ$3="４週",SUM(P28:AQ28),IF($AZ$3="暦月",SUM(P28:AT28),""))</f>
        <v>0</v>
      </c>
      <c r="AV28" s="91"/>
      <c r="AW28" s="92" t="n">
        <f aca="false">IF($AZ$3="４週",AU28/4,IF($AZ$3="暦月",AU28/($AZ$7/7),""))</f>
        <v>0</v>
      </c>
      <c r="AX28" s="92"/>
      <c r="AY28" s="93"/>
      <c r="AZ28" s="93"/>
      <c r="BA28" s="93"/>
      <c r="BB28" s="93"/>
      <c r="BC28" s="93"/>
      <c r="BD28" s="93"/>
      <c r="BE28" s="0"/>
      <c r="BF28" s="0"/>
    </row>
    <row r="29" customFormat="false" ht="39.9" hidden="false" customHeight="true" outlineLevel="0" collapsed="false">
      <c r="A29" s="53"/>
      <c r="B29" s="83" t="n">
        <f aca="false">B28+1</f>
        <v>16</v>
      </c>
      <c r="C29" s="84"/>
      <c r="D29" s="84"/>
      <c r="E29" s="85"/>
      <c r="F29" s="85"/>
      <c r="G29" s="86"/>
      <c r="H29" s="86"/>
      <c r="I29" s="86"/>
      <c r="J29" s="86"/>
      <c r="K29" s="86"/>
      <c r="L29" s="87"/>
      <c r="M29" s="87"/>
      <c r="N29" s="87"/>
      <c r="O29" s="87"/>
      <c r="P29" s="88"/>
      <c r="Q29" s="89"/>
      <c r="R29" s="89"/>
      <c r="S29" s="89"/>
      <c r="T29" s="89"/>
      <c r="U29" s="89"/>
      <c r="V29" s="90"/>
      <c r="W29" s="88"/>
      <c r="X29" s="89"/>
      <c r="Y29" s="89"/>
      <c r="Z29" s="89"/>
      <c r="AA29" s="89"/>
      <c r="AB29" s="89"/>
      <c r="AC29" s="90"/>
      <c r="AD29" s="88"/>
      <c r="AE29" s="89"/>
      <c r="AF29" s="89"/>
      <c r="AG29" s="89"/>
      <c r="AH29" s="89"/>
      <c r="AI29" s="89"/>
      <c r="AJ29" s="90"/>
      <c r="AK29" s="88"/>
      <c r="AL29" s="89"/>
      <c r="AM29" s="89"/>
      <c r="AN29" s="89"/>
      <c r="AO29" s="89"/>
      <c r="AP29" s="89"/>
      <c r="AQ29" s="90"/>
      <c r="AR29" s="88"/>
      <c r="AS29" s="89"/>
      <c r="AT29" s="90"/>
      <c r="AU29" s="91" t="n">
        <f aca="false">IF($AZ$3="４週",SUM(P29:AQ29),IF($AZ$3="暦月",SUM(P29:AT29),""))</f>
        <v>0</v>
      </c>
      <c r="AV29" s="91"/>
      <c r="AW29" s="92" t="n">
        <f aca="false">IF($AZ$3="４週",AU29/4,IF($AZ$3="暦月",AU29/($AZ$7/7),""))</f>
        <v>0</v>
      </c>
      <c r="AX29" s="92"/>
      <c r="AY29" s="93"/>
      <c r="AZ29" s="93"/>
      <c r="BA29" s="93"/>
      <c r="BB29" s="93"/>
      <c r="BC29" s="93"/>
      <c r="BD29" s="93"/>
      <c r="BE29" s="0"/>
      <c r="BF29" s="0"/>
    </row>
    <row r="30" customFormat="false" ht="39.9" hidden="false" customHeight="true" outlineLevel="0" collapsed="false">
      <c r="A30" s="53"/>
      <c r="B30" s="83" t="n">
        <f aca="false">B29+1</f>
        <v>17</v>
      </c>
      <c r="C30" s="84"/>
      <c r="D30" s="84"/>
      <c r="E30" s="85"/>
      <c r="F30" s="85"/>
      <c r="G30" s="86"/>
      <c r="H30" s="86"/>
      <c r="I30" s="86"/>
      <c r="J30" s="86"/>
      <c r="K30" s="86"/>
      <c r="L30" s="87"/>
      <c r="M30" s="87"/>
      <c r="N30" s="87"/>
      <c r="O30" s="87"/>
      <c r="P30" s="88"/>
      <c r="Q30" s="89"/>
      <c r="R30" s="89"/>
      <c r="S30" s="89"/>
      <c r="T30" s="89"/>
      <c r="U30" s="89"/>
      <c r="V30" s="90"/>
      <c r="W30" s="88"/>
      <c r="X30" s="89"/>
      <c r="Y30" s="89"/>
      <c r="Z30" s="89"/>
      <c r="AA30" s="89"/>
      <c r="AB30" s="89"/>
      <c r="AC30" s="90"/>
      <c r="AD30" s="88"/>
      <c r="AE30" s="89"/>
      <c r="AF30" s="89"/>
      <c r="AG30" s="89"/>
      <c r="AH30" s="89"/>
      <c r="AI30" s="89"/>
      <c r="AJ30" s="90"/>
      <c r="AK30" s="88"/>
      <c r="AL30" s="89"/>
      <c r="AM30" s="89"/>
      <c r="AN30" s="89"/>
      <c r="AO30" s="89"/>
      <c r="AP30" s="89"/>
      <c r="AQ30" s="90"/>
      <c r="AR30" s="88"/>
      <c r="AS30" s="89"/>
      <c r="AT30" s="90"/>
      <c r="AU30" s="91" t="n">
        <f aca="false">IF($AZ$3="４週",SUM(P30:AQ30),IF($AZ$3="暦月",SUM(P30:AT30),""))</f>
        <v>0</v>
      </c>
      <c r="AV30" s="91"/>
      <c r="AW30" s="92" t="n">
        <f aca="false">IF($AZ$3="４週",AU30/4,IF($AZ$3="暦月",AU30/($AZ$7/7),""))</f>
        <v>0</v>
      </c>
      <c r="AX30" s="92"/>
      <c r="AY30" s="93"/>
      <c r="AZ30" s="93"/>
      <c r="BA30" s="93"/>
      <c r="BB30" s="93"/>
      <c r="BC30" s="93"/>
      <c r="BD30" s="93"/>
      <c r="BE30" s="0"/>
      <c r="BF30" s="0"/>
    </row>
    <row r="31" customFormat="false" ht="39.9" hidden="false" customHeight="true" outlineLevel="0" collapsed="false">
      <c r="A31" s="53"/>
      <c r="B31" s="94" t="n">
        <f aca="false">B30+1</f>
        <v>18</v>
      </c>
      <c r="C31" s="95"/>
      <c r="D31" s="95"/>
      <c r="E31" s="96"/>
      <c r="F31" s="96"/>
      <c r="G31" s="97"/>
      <c r="H31" s="97"/>
      <c r="I31" s="97"/>
      <c r="J31" s="97"/>
      <c r="K31" s="97"/>
      <c r="L31" s="98"/>
      <c r="M31" s="98"/>
      <c r="N31" s="98"/>
      <c r="O31" s="98"/>
      <c r="P31" s="99"/>
      <c r="Q31" s="100"/>
      <c r="R31" s="100"/>
      <c r="S31" s="100"/>
      <c r="T31" s="100"/>
      <c r="U31" s="100"/>
      <c r="V31" s="10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1"/>
      <c r="AU31" s="102" t="n">
        <f aca="false">IF($AZ$3="４週",SUM(P31:AQ31),IF($AZ$3="暦月",SUM(P31:AT31),""))</f>
        <v>0</v>
      </c>
      <c r="AV31" s="102"/>
      <c r="AW31" s="103" t="n">
        <f aca="false">IF($AZ$3="４週",AU31/4,IF($AZ$3="暦月",AU31/($AZ$7/7),""))</f>
        <v>0</v>
      </c>
      <c r="AX31" s="103"/>
      <c r="AY31" s="104"/>
      <c r="AZ31" s="104"/>
      <c r="BA31" s="104"/>
      <c r="BB31" s="104"/>
      <c r="BC31" s="104"/>
      <c r="BD31" s="104"/>
      <c r="BE31" s="0"/>
      <c r="BF31" s="0"/>
    </row>
    <row r="32" customFormat="false" ht="20.25" hidden="false" customHeight="true" outlineLevel="0" collapsed="false">
      <c r="A32" s="53"/>
      <c r="B32" s="53"/>
      <c r="C32" s="105"/>
      <c r="D32" s="106"/>
      <c r="E32" s="107"/>
      <c r="F32" s="55"/>
      <c r="G32" s="55"/>
      <c r="H32" s="55"/>
      <c r="I32" s="55"/>
      <c r="J32" s="55"/>
      <c r="K32" s="55"/>
      <c r="L32" s="55"/>
      <c r="M32" s="55"/>
      <c r="N32" s="55"/>
      <c r="O32" s="55"/>
      <c r="P32" s="55"/>
      <c r="Q32" s="55"/>
      <c r="R32" s="55"/>
      <c r="S32" s="55"/>
      <c r="T32" s="55"/>
      <c r="U32" s="55"/>
      <c r="V32" s="55"/>
      <c r="W32" s="55"/>
      <c r="X32" s="55"/>
      <c r="Y32" s="55"/>
      <c r="Z32" s="55"/>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0"/>
      <c r="BF32" s="0"/>
    </row>
    <row r="33" customFormat="false" ht="20.25" hidden="false" customHeight="true" outlineLevel="0" collapsed="false">
      <c r="A33" s="53"/>
      <c r="B33" s="109" t="s">
        <v>46</v>
      </c>
      <c r="C33" s="109"/>
      <c r="D33" s="109"/>
      <c r="E33" s="109"/>
      <c r="F33" s="109"/>
      <c r="G33" s="109"/>
      <c r="H33" s="109"/>
      <c r="I33" s="109"/>
      <c r="J33" s="109"/>
      <c r="K33" s="109"/>
      <c r="L33" s="110"/>
      <c r="M33" s="109"/>
      <c r="N33" s="109"/>
      <c r="O33" s="109"/>
      <c r="P33" s="109"/>
      <c r="Q33" s="109"/>
      <c r="R33" s="109"/>
      <c r="S33" s="109"/>
      <c r="T33" s="111" t="s">
        <v>47</v>
      </c>
      <c r="U33" s="109"/>
      <c r="V33" s="109"/>
      <c r="W33" s="109"/>
      <c r="X33" s="109"/>
      <c r="Y33" s="109"/>
      <c r="Z33" s="112"/>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0"/>
      <c r="BF33" s="0"/>
    </row>
    <row r="34" customFormat="false" ht="20.25" hidden="false" customHeight="true" outlineLevel="0" collapsed="false">
      <c r="A34" s="53"/>
      <c r="B34" s="109"/>
      <c r="C34" s="113" t="s">
        <v>48</v>
      </c>
      <c r="D34" s="113"/>
      <c r="E34" s="114" t="s">
        <v>49</v>
      </c>
      <c r="F34" s="114"/>
      <c r="G34" s="114"/>
      <c r="H34" s="114"/>
      <c r="I34" s="109"/>
      <c r="J34" s="115" t="s">
        <v>50</v>
      </c>
      <c r="K34" s="115"/>
      <c r="L34" s="115"/>
      <c r="M34" s="115"/>
      <c r="N34" s="48"/>
      <c r="O34" s="48"/>
      <c r="P34" s="114" t="s">
        <v>51</v>
      </c>
      <c r="Q34" s="114"/>
      <c r="R34" s="109"/>
      <c r="S34" s="109"/>
      <c r="T34" s="116" t="s">
        <v>52</v>
      </c>
      <c r="U34" s="116"/>
      <c r="V34" s="116" t="s">
        <v>53</v>
      </c>
      <c r="W34" s="116"/>
      <c r="X34" s="116"/>
      <c r="Y34" s="116"/>
      <c r="Z34" s="112"/>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0"/>
      <c r="BF34" s="0"/>
    </row>
    <row r="35" customFormat="false" ht="20.25" hidden="false" customHeight="true" outlineLevel="0" collapsed="false">
      <c r="A35" s="53"/>
      <c r="B35" s="109"/>
      <c r="C35" s="113"/>
      <c r="D35" s="113"/>
      <c r="E35" s="113" t="s">
        <v>54</v>
      </c>
      <c r="F35" s="113"/>
      <c r="G35" s="113" t="s">
        <v>55</v>
      </c>
      <c r="H35" s="113"/>
      <c r="I35" s="109"/>
      <c r="J35" s="113" t="s">
        <v>54</v>
      </c>
      <c r="K35" s="113"/>
      <c r="L35" s="113" t="s">
        <v>55</v>
      </c>
      <c r="M35" s="113"/>
      <c r="N35" s="48"/>
      <c r="O35" s="48"/>
      <c r="P35" s="114" t="s">
        <v>56</v>
      </c>
      <c r="Q35" s="114"/>
      <c r="R35" s="109"/>
      <c r="S35" s="109"/>
      <c r="T35" s="67" t="s">
        <v>37</v>
      </c>
      <c r="U35" s="67"/>
      <c r="V35" s="116" t="s">
        <v>57</v>
      </c>
      <c r="W35" s="116"/>
      <c r="X35" s="116"/>
      <c r="Y35" s="116"/>
      <c r="Z35" s="117"/>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0"/>
      <c r="BF35" s="0"/>
    </row>
    <row r="36" customFormat="false" ht="20.25" hidden="false" customHeight="true" outlineLevel="0" collapsed="false">
      <c r="A36" s="53"/>
      <c r="B36" s="109"/>
      <c r="C36" s="67" t="s">
        <v>37</v>
      </c>
      <c r="D36" s="67"/>
      <c r="E36" s="118" t="n">
        <f aca="false">SUMIFS($AU$14:$AV$31,$C$14:$D$31,"介護支援専門員",$E$14:$F$31,"A")</f>
        <v>480</v>
      </c>
      <c r="F36" s="118"/>
      <c r="G36" s="119" t="n">
        <f aca="false">SUMIFS($AW$14:$AX$31,$C$14:$D$31,"介護支援専門員",$E$14:$F$31,"A")</f>
        <v>120</v>
      </c>
      <c r="H36" s="119"/>
      <c r="I36" s="120"/>
      <c r="J36" s="121" t="n">
        <v>0</v>
      </c>
      <c r="K36" s="121"/>
      <c r="L36" s="121" t="n">
        <v>0</v>
      </c>
      <c r="M36" s="121"/>
      <c r="N36" s="122"/>
      <c r="O36" s="122"/>
      <c r="P36" s="121" t="n">
        <v>3</v>
      </c>
      <c r="Q36" s="121"/>
      <c r="R36" s="109"/>
      <c r="S36" s="109"/>
      <c r="T36" s="67" t="s">
        <v>58</v>
      </c>
      <c r="U36" s="67"/>
      <c r="V36" s="116" t="s">
        <v>59</v>
      </c>
      <c r="W36" s="116"/>
      <c r="X36" s="116"/>
      <c r="Y36" s="116"/>
      <c r="Z36" s="31"/>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0"/>
      <c r="BF36" s="0"/>
    </row>
    <row r="37" customFormat="false" ht="20.25" hidden="false" customHeight="true" outlineLevel="0" collapsed="false">
      <c r="A37" s="53"/>
      <c r="B37" s="109"/>
      <c r="C37" s="67" t="s">
        <v>58</v>
      </c>
      <c r="D37" s="67"/>
      <c r="E37" s="118" t="n">
        <f aca="false">SUMIFS($AU$14:$AV$31,$C$14:$D$31,"介護支援専門員",$E$14:$F$31,"B")</f>
        <v>0</v>
      </c>
      <c r="F37" s="118"/>
      <c r="G37" s="119" t="n">
        <f aca="false">SUMIFS($AW$14:$AX$31,$C$14:$D$31,"介護支援専門員",$E$14:$F$31,"B")</f>
        <v>0</v>
      </c>
      <c r="H37" s="119"/>
      <c r="I37" s="120"/>
      <c r="J37" s="121" t="n">
        <v>0</v>
      </c>
      <c r="K37" s="121"/>
      <c r="L37" s="121" t="n">
        <v>0</v>
      </c>
      <c r="M37" s="121"/>
      <c r="N37" s="122"/>
      <c r="O37" s="122"/>
      <c r="P37" s="121" t="n">
        <v>0</v>
      </c>
      <c r="Q37" s="121"/>
      <c r="R37" s="109"/>
      <c r="S37" s="109"/>
      <c r="T37" s="67" t="s">
        <v>44</v>
      </c>
      <c r="U37" s="67"/>
      <c r="V37" s="116" t="s">
        <v>60</v>
      </c>
      <c r="W37" s="116"/>
      <c r="X37" s="116"/>
      <c r="Y37" s="116"/>
      <c r="Z37" s="31"/>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0"/>
      <c r="BF37" s="0"/>
    </row>
    <row r="38" customFormat="false" ht="20.25" hidden="false" customHeight="true" outlineLevel="0" collapsed="false">
      <c r="A38" s="53"/>
      <c r="B38" s="109"/>
      <c r="C38" s="67" t="s">
        <v>44</v>
      </c>
      <c r="D38" s="67"/>
      <c r="E38" s="118" t="n">
        <f aca="false">SUMIFS($AU$14:$AV$31,$C$14:$D$31,"介護支援専門員",$E$14:$F$31,"C")</f>
        <v>80</v>
      </c>
      <c r="F38" s="118"/>
      <c r="G38" s="119" t="n">
        <f aca="false">SUMIFS($AW$14:$AX$31,$C$14:$D$31,"介護支援専門員",$E$14:$F$31,"C")</f>
        <v>20</v>
      </c>
      <c r="H38" s="119"/>
      <c r="I38" s="120"/>
      <c r="J38" s="121" t="n">
        <v>80</v>
      </c>
      <c r="K38" s="121"/>
      <c r="L38" s="123" t="n">
        <v>20</v>
      </c>
      <c r="M38" s="123"/>
      <c r="N38" s="122"/>
      <c r="O38" s="122"/>
      <c r="P38" s="118" t="s">
        <v>61</v>
      </c>
      <c r="Q38" s="118"/>
      <c r="R38" s="109"/>
      <c r="S38" s="109"/>
      <c r="T38" s="67" t="s">
        <v>62</v>
      </c>
      <c r="U38" s="67"/>
      <c r="V38" s="116" t="s">
        <v>63</v>
      </c>
      <c r="W38" s="116"/>
      <c r="X38" s="116"/>
      <c r="Y38" s="116"/>
      <c r="Z38" s="124"/>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0"/>
      <c r="BF38" s="0"/>
    </row>
    <row r="39" customFormat="false" ht="20.25" hidden="false" customHeight="true" outlineLevel="0" collapsed="false">
      <c r="A39" s="53"/>
      <c r="B39" s="109"/>
      <c r="C39" s="67" t="s">
        <v>62</v>
      </c>
      <c r="D39" s="67"/>
      <c r="E39" s="118" t="n">
        <f aca="false">SUMIFS($AU$14:$AV$31,$C$14:$D$31,"介護支援専門員",$E$14:$F$31,"D")</f>
        <v>0</v>
      </c>
      <c r="F39" s="118"/>
      <c r="G39" s="119" t="n">
        <f aca="false">SUMIFS($AW$14:$AX$31,$C$14:$D$31,"介護支援専門員",$E$14:$F$31,"D")</f>
        <v>0</v>
      </c>
      <c r="H39" s="119"/>
      <c r="I39" s="120"/>
      <c r="J39" s="121" t="n">
        <v>0</v>
      </c>
      <c r="K39" s="121"/>
      <c r="L39" s="123" t="n">
        <v>0</v>
      </c>
      <c r="M39" s="123"/>
      <c r="N39" s="122"/>
      <c r="O39" s="122"/>
      <c r="P39" s="118" t="s">
        <v>61</v>
      </c>
      <c r="Q39" s="118"/>
      <c r="R39" s="109"/>
      <c r="S39" s="109"/>
      <c r="T39" s="109"/>
      <c r="U39" s="31"/>
      <c r="V39" s="31"/>
      <c r="W39" s="125"/>
      <c r="X39" s="125"/>
      <c r="Y39" s="126"/>
      <c r="Z39" s="126"/>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0"/>
      <c r="BF39" s="0"/>
    </row>
    <row r="40" customFormat="false" ht="20.25" hidden="false" customHeight="true" outlineLevel="0" collapsed="false">
      <c r="A40" s="53"/>
      <c r="B40" s="109"/>
      <c r="C40" s="116" t="s">
        <v>64</v>
      </c>
      <c r="D40" s="116"/>
      <c r="E40" s="118" t="n">
        <f aca="false">SUM(E36:F39)</f>
        <v>560</v>
      </c>
      <c r="F40" s="118"/>
      <c r="G40" s="119" t="n">
        <f aca="false">SUM(G36:H39)</f>
        <v>140</v>
      </c>
      <c r="H40" s="119"/>
      <c r="I40" s="120"/>
      <c r="J40" s="118" t="n">
        <f aca="false">SUM(J36:K39)</f>
        <v>80</v>
      </c>
      <c r="K40" s="118"/>
      <c r="L40" s="118" t="n">
        <f aca="false">SUM(L36:M39)</f>
        <v>20</v>
      </c>
      <c r="M40" s="118"/>
      <c r="N40" s="122"/>
      <c r="O40" s="122"/>
      <c r="P40" s="118" t="n">
        <f aca="false">SUM(P36:Q37)</f>
        <v>3</v>
      </c>
      <c r="Q40" s="118"/>
      <c r="R40" s="109"/>
      <c r="S40" s="109"/>
      <c r="T40" s="109"/>
      <c r="U40" s="31"/>
      <c r="V40" s="31"/>
      <c r="W40" s="125"/>
      <c r="X40" s="125"/>
      <c r="Y40" s="127"/>
      <c r="Z40" s="127"/>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0"/>
      <c r="BF40" s="0"/>
    </row>
    <row r="41" customFormat="false" ht="20.25" hidden="false" customHeight="true" outlineLevel="0" collapsed="false">
      <c r="A41" s="53"/>
      <c r="B41" s="109"/>
      <c r="C41" s="109"/>
      <c r="D41" s="109"/>
      <c r="E41" s="109"/>
      <c r="F41" s="109"/>
      <c r="G41" s="109"/>
      <c r="H41" s="109"/>
      <c r="I41" s="109"/>
      <c r="J41" s="109"/>
      <c r="K41" s="109"/>
      <c r="L41" s="110"/>
      <c r="M41" s="109"/>
      <c r="N41" s="109"/>
      <c r="O41" s="109"/>
      <c r="P41" s="109"/>
      <c r="Q41" s="109"/>
      <c r="R41" s="109"/>
      <c r="S41" s="109"/>
      <c r="T41" s="109"/>
      <c r="U41" s="112"/>
      <c r="V41" s="112"/>
      <c r="W41" s="112"/>
      <c r="X41" s="112"/>
      <c r="Y41" s="112"/>
      <c r="Z41" s="112"/>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0"/>
      <c r="BF41" s="0"/>
    </row>
    <row r="42" customFormat="false" ht="20.25" hidden="false" customHeight="true" outlineLevel="0" collapsed="false">
      <c r="A42" s="53"/>
      <c r="B42" s="109"/>
      <c r="C42" s="128" t="s">
        <v>65</v>
      </c>
      <c r="D42" s="109"/>
      <c r="E42" s="109"/>
      <c r="F42" s="109"/>
      <c r="G42" s="109"/>
      <c r="H42" s="109"/>
      <c r="I42" s="129" t="s">
        <v>66</v>
      </c>
      <c r="J42" s="130" t="s">
        <v>67</v>
      </c>
      <c r="K42" s="130"/>
      <c r="L42" s="131"/>
      <c r="M42" s="129"/>
      <c r="N42" s="109"/>
      <c r="O42" s="109"/>
      <c r="P42" s="109"/>
      <c r="Q42" s="109"/>
      <c r="R42" s="109"/>
      <c r="S42" s="109"/>
      <c r="T42" s="109"/>
      <c r="U42" s="132"/>
      <c r="V42" s="112"/>
      <c r="W42" s="112"/>
      <c r="X42" s="112"/>
      <c r="Y42" s="112"/>
      <c r="Z42" s="112"/>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0"/>
      <c r="BF42" s="0"/>
    </row>
    <row r="43" customFormat="false" ht="20.25" hidden="false" customHeight="true" outlineLevel="0" collapsed="false">
      <c r="A43" s="53"/>
      <c r="B43" s="109"/>
      <c r="C43" s="111" t="s">
        <v>68</v>
      </c>
      <c r="D43" s="109"/>
      <c r="E43" s="109"/>
      <c r="F43" s="109"/>
      <c r="G43" s="109"/>
      <c r="H43" s="111" t="s">
        <v>69</v>
      </c>
      <c r="I43" s="109"/>
      <c r="J43" s="109"/>
      <c r="K43" s="109"/>
      <c r="L43" s="110"/>
      <c r="M43" s="109"/>
      <c r="N43" s="109"/>
      <c r="O43" s="109"/>
      <c r="P43" s="109"/>
      <c r="Q43" s="109"/>
      <c r="R43" s="109"/>
      <c r="S43" s="109"/>
      <c r="T43" s="109"/>
      <c r="U43" s="112"/>
      <c r="V43" s="112"/>
      <c r="W43" s="112"/>
      <c r="X43" s="112"/>
      <c r="Y43" s="112"/>
      <c r="Z43" s="112"/>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0"/>
      <c r="BF43" s="0"/>
    </row>
    <row r="44" customFormat="false" ht="20.25" hidden="false" customHeight="true" outlineLevel="0" collapsed="false">
      <c r="A44" s="53"/>
      <c r="B44" s="109"/>
      <c r="C44" s="109" t="str">
        <f aca="false">IF($J$42="週","対象時間数（週平均）","対象時間数（当月合計）")</f>
        <v>対象時間数（週平均）</v>
      </c>
      <c r="D44" s="109"/>
      <c r="E44" s="109"/>
      <c r="F44" s="109"/>
      <c r="G44" s="109"/>
      <c r="H44" s="109" t="str">
        <f aca="false">IF($J$42="週","週に勤務すべき時間数","当月に勤務すべき時間数")</f>
        <v>週に勤務すべき時間数</v>
      </c>
      <c r="I44" s="109"/>
      <c r="J44" s="109"/>
      <c r="K44" s="109"/>
      <c r="L44" s="110"/>
      <c r="M44" s="113" t="s">
        <v>70</v>
      </c>
      <c r="N44" s="113"/>
      <c r="O44" s="113"/>
      <c r="P44" s="113"/>
      <c r="Q44" s="109"/>
      <c r="R44" s="109"/>
      <c r="S44" s="109"/>
      <c r="T44" s="109"/>
      <c r="U44" s="112"/>
      <c r="V44" s="112"/>
      <c r="W44" s="112"/>
      <c r="X44" s="112"/>
      <c r="Y44" s="112"/>
      <c r="Z44" s="112"/>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0"/>
      <c r="BF44" s="0"/>
    </row>
    <row r="45" customFormat="false" ht="20.25" hidden="false" customHeight="true" outlineLevel="0" collapsed="false">
      <c r="A45" s="53"/>
      <c r="B45" s="109"/>
      <c r="C45" s="133" t="n">
        <f aca="false">IF($J$42="週",L40,J40)</f>
        <v>20</v>
      </c>
      <c r="D45" s="133"/>
      <c r="E45" s="133"/>
      <c r="F45" s="133"/>
      <c r="G45" s="134" t="s">
        <v>71</v>
      </c>
      <c r="H45" s="116" t="n">
        <f aca="false">IF($J$42="週",$AV$5,$AZ$5)</f>
        <v>40</v>
      </c>
      <c r="I45" s="116"/>
      <c r="J45" s="116"/>
      <c r="K45" s="116"/>
      <c r="L45" s="114" t="s">
        <v>72</v>
      </c>
      <c r="M45" s="135" t="n">
        <f aca="false">ROUNDDOWN(C45/H45,1)</f>
        <v>0.5</v>
      </c>
      <c r="N45" s="135"/>
      <c r="O45" s="135"/>
      <c r="P45" s="135"/>
      <c r="Q45" s="109"/>
      <c r="R45" s="109"/>
      <c r="S45" s="109"/>
      <c r="T45" s="109"/>
      <c r="U45" s="136"/>
      <c r="V45" s="136"/>
      <c r="W45" s="136"/>
      <c r="X45" s="136"/>
      <c r="Y45" s="31"/>
      <c r="Z45" s="112"/>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0"/>
      <c r="BF45" s="0"/>
    </row>
    <row r="46" customFormat="false" ht="20.25" hidden="false" customHeight="true" outlineLevel="0" collapsed="false">
      <c r="A46" s="53"/>
      <c r="B46" s="109"/>
      <c r="C46" s="109"/>
      <c r="D46" s="109"/>
      <c r="E46" s="109"/>
      <c r="F46" s="109"/>
      <c r="G46" s="109"/>
      <c r="H46" s="109"/>
      <c r="I46" s="109"/>
      <c r="J46" s="109"/>
      <c r="K46" s="109"/>
      <c r="L46" s="110"/>
      <c r="M46" s="111" t="s">
        <v>73</v>
      </c>
      <c r="N46" s="109"/>
      <c r="O46" s="109"/>
      <c r="P46" s="109"/>
      <c r="Q46" s="109"/>
      <c r="R46" s="109"/>
      <c r="S46" s="109"/>
      <c r="T46" s="109"/>
      <c r="U46" s="112"/>
      <c r="V46" s="112"/>
      <c r="W46" s="112"/>
      <c r="X46" s="112"/>
      <c r="Y46" s="112"/>
      <c r="Z46" s="112"/>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0"/>
      <c r="BF46" s="0"/>
    </row>
    <row r="47" customFormat="false" ht="20.25" hidden="false" customHeight="true" outlineLevel="0" collapsed="false">
      <c r="A47" s="53"/>
      <c r="B47" s="109"/>
      <c r="C47" s="111" t="s">
        <v>74</v>
      </c>
      <c r="D47" s="109"/>
      <c r="E47" s="109"/>
      <c r="F47" s="109"/>
      <c r="G47" s="109"/>
      <c r="H47" s="109"/>
      <c r="I47" s="109"/>
      <c r="J47" s="109"/>
      <c r="K47" s="109"/>
      <c r="L47" s="110"/>
      <c r="M47" s="109"/>
      <c r="N47" s="109"/>
      <c r="O47" s="109"/>
      <c r="P47" s="109"/>
      <c r="Q47" s="109"/>
      <c r="R47" s="109"/>
      <c r="S47" s="109"/>
      <c r="T47" s="109"/>
      <c r="U47" s="109"/>
      <c r="V47" s="137"/>
      <c r="W47" s="138"/>
      <c r="X47" s="138"/>
      <c r="Y47" s="109"/>
      <c r="Z47" s="109"/>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0"/>
      <c r="BF47" s="0"/>
    </row>
    <row r="48" customFormat="false" ht="20.25" hidden="false" customHeight="true" outlineLevel="0" collapsed="false">
      <c r="A48" s="53"/>
      <c r="B48" s="109"/>
      <c r="C48" s="111" t="s">
        <v>51</v>
      </c>
      <c r="D48" s="109"/>
      <c r="E48" s="109"/>
      <c r="F48" s="109"/>
      <c r="G48" s="109"/>
      <c r="H48" s="109"/>
      <c r="I48" s="109"/>
      <c r="J48" s="109"/>
      <c r="K48" s="109"/>
      <c r="L48" s="110"/>
      <c r="M48" s="134"/>
      <c r="N48" s="134"/>
      <c r="O48" s="134"/>
      <c r="P48" s="134"/>
      <c r="Q48" s="109"/>
      <c r="R48" s="109"/>
      <c r="S48" s="109"/>
      <c r="T48" s="109"/>
      <c r="U48" s="109"/>
      <c r="V48" s="137"/>
      <c r="W48" s="138"/>
      <c r="X48" s="138"/>
      <c r="Y48" s="109"/>
      <c r="Z48" s="109"/>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0"/>
      <c r="BF48" s="0"/>
    </row>
    <row r="49" customFormat="false" ht="20.25" hidden="false" customHeight="true" outlineLevel="0" collapsed="false">
      <c r="A49" s="53"/>
      <c r="B49" s="109"/>
      <c r="C49" s="139" t="s">
        <v>56</v>
      </c>
      <c r="D49" s="48"/>
      <c r="E49" s="48"/>
      <c r="F49" s="48"/>
      <c r="G49" s="48"/>
      <c r="H49" s="111" t="s">
        <v>75</v>
      </c>
      <c r="I49" s="48"/>
      <c r="J49" s="48"/>
      <c r="K49" s="48"/>
      <c r="L49" s="48"/>
      <c r="M49" s="113" t="s">
        <v>64</v>
      </c>
      <c r="N49" s="113"/>
      <c r="O49" s="113"/>
      <c r="P49" s="113"/>
      <c r="Q49" s="109"/>
      <c r="R49" s="109"/>
      <c r="S49" s="109"/>
      <c r="T49" s="109"/>
      <c r="U49" s="109"/>
      <c r="V49" s="137"/>
      <c r="W49" s="138"/>
      <c r="X49" s="138"/>
      <c r="Y49" s="109"/>
      <c r="Z49" s="109"/>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0"/>
      <c r="BF49" s="0"/>
    </row>
    <row r="50" customFormat="false" ht="20.25" hidden="false" customHeight="true" outlineLevel="0" collapsed="false">
      <c r="A50" s="53"/>
      <c r="B50" s="109"/>
      <c r="C50" s="116" t="n">
        <f aca="false">P40</f>
        <v>3</v>
      </c>
      <c r="D50" s="116"/>
      <c r="E50" s="116"/>
      <c r="F50" s="116"/>
      <c r="G50" s="114" t="s">
        <v>76</v>
      </c>
      <c r="H50" s="135" t="n">
        <f aca="false">M45</f>
        <v>0.5</v>
      </c>
      <c r="I50" s="135"/>
      <c r="J50" s="135"/>
      <c r="K50" s="135"/>
      <c r="L50" s="114" t="s">
        <v>72</v>
      </c>
      <c r="M50" s="140" t="n">
        <f aca="false">ROUNDDOWN(C50+H50,1)</f>
        <v>3.5</v>
      </c>
      <c r="N50" s="140"/>
      <c r="O50" s="140"/>
      <c r="P50" s="140"/>
      <c r="Q50" s="109"/>
      <c r="R50" s="109"/>
      <c r="S50" s="109"/>
      <c r="T50" s="109"/>
      <c r="U50" s="109"/>
      <c r="V50" s="137"/>
      <c r="W50" s="138"/>
      <c r="X50" s="138"/>
      <c r="Y50" s="109"/>
      <c r="Z50" s="109"/>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0"/>
      <c r="BF50" s="0"/>
    </row>
  </sheetData>
  <sheetProtection sheet="true" objects="true" scenarios="true"/>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conditionalFormatting sqref="P14:AX31">
    <cfRule type="expression" priority="2" aboveAverage="0" equalAverage="0" bottom="0" percent="0" rank="0" text="" dxfId="0">
      <formula>INDIRECT(ADDRESS(ROW(),COLUMN()))=TRUNC(INDIRECT(ADDRESS(ROW(),COLUMN())))</formula>
    </cfRule>
  </conditionalFormatting>
  <conditionalFormatting sqref="E36:Q40">
    <cfRule type="expression" priority="3" aboveAverage="0" equalAverage="0" bottom="0" percent="0" rank="0" text="" dxfId="1">
      <formula>INDIRECT(ADDRESS(ROW(),COLUMN()))=TRUNC(INDIRECT(ADDRESS(ROW(),COLUMN())))</formula>
    </cfRule>
  </conditionalFormatting>
  <conditionalFormatting sqref="C45:F45">
    <cfRule type="expression" priority="4" aboveAverage="0" equalAverage="0" bottom="0" percent="0" rank="0" text="" dxfId="2">
      <formula>INDIRECT(ADDRESS(ROW(),COLUMN()))=TRUNC(INDIRECT(ADDRESS(ROW(),COLUMN())))</formula>
    </cfRule>
  </conditionalFormatting>
  <dataValidations count="8">
    <dataValidation allowBlank="true" operator="equal" showDropDown="false" showErrorMessage="true" showInputMessage="true" sqref="AZ3" type="list">
      <formula1>"４週,暦月"</formula1>
      <formula2>0</formula2>
    </dataValidation>
    <dataValidation allowBlank="true" operator="equal" showDropDown="false" showErrorMessage="true" showInputMessage="true" sqref="AZ4:BC4" type="list">
      <formula1>"予定,実績,予定・実績"</formula1>
      <formula2>0</formula2>
    </dataValidation>
    <dataValidation allowBlank="true" error="入力可能範囲　32～40" operator="between" showDropDown="false" showErrorMessage="true" showInputMessage="true" sqref="AV5" type="decimal">
      <formula1>32</formula1>
      <formula2>40</formula2>
    </dataValidation>
    <dataValidation allowBlank="true" error="入力可能範囲　32～40" operator="equal" showDropDown="false" showErrorMessage="true" showInputMessage="true" sqref="AZ6" type="none">
      <formula1>0</formula1>
      <formula2>0</formula2>
    </dataValidation>
    <dataValidation allowBlank="true" operator="equal" showDropDown="false" showErrorMessage="false" showInputMessage="true" sqref="C14:D31" type="list">
      <formula1>職種</formula1>
      <formula2>0</formula2>
    </dataValidation>
    <dataValidation allowBlank="true" operator="equal" showDropDown="false" showErrorMessage="false" showInputMessage="true" sqref="E14:F31" type="list">
      <formula1>"A,B,C,D"</formula1>
      <formula2>0</formula2>
    </dataValidation>
    <dataValidation allowBlank="true" error="リストにない場合のみ、入力してください。" operator="equal" showDropDown="false" showErrorMessage="false" showInputMessage="true" sqref="G14:K31" type="list">
      <formula1>INDIRECT(C14)</formula1>
      <formula2>0</formula2>
    </dataValidation>
    <dataValidation allowBlank="true" operator="equal" showDropDown="false" showErrorMessage="true" showInputMessage="true" sqref="J42:K42" type="list">
      <formula1>"週,暦月"</formula1>
      <formula2>0</formula2>
    </dataValidation>
  </dataValidations>
  <printOptions headings="false" gridLines="false" gridLinesSet="true" horizontalCentered="true" verticalCentered="false"/>
  <pageMargins left="0.236111111111111" right="0.236111111111111" top="0.0395833333333333" bottom="0.0784722222222222"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BF5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41" width="1.39271255060729"/>
    <col collapsed="false" hidden="false" max="56" min="2" style="141" width="5.57085020242915"/>
    <col collapsed="false" hidden="false" max="1025" min="57" style="141" width="4.39271255060729"/>
  </cols>
  <sheetData>
    <row r="1" s="142" customFormat="true" ht="20.25" hidden="false" customHeight="true" outlineLevel="0" collapsed="false">
      <c r="A1" s="2"/>
      <c r="B1" s="2"/>
      <c r="C1" s="3" t="s">
        <v>77</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7" t="s">
        <v>4</v>
      </c>
      <c r="AN1" s="7"/>
      <c r="AO1" s="7"/>
      <c r="AP1" s="7"/>
      <c r="AQ1" s="7"/>
      <c r="AR1" s="7"/>
      <c r="AS1" s="7"/>
      <c r="AT1" s="7"/>
      <c r="AU1" s="7"/>
      <c r="AV1" s="7"/>
      <c r="AW1" s="7"/>
      <c r="AX1" s="7"/>
      <c r="AY1" s="7"/>
      <c r="AZ1" s="7"/>
      <c r="BA1" s="7"/>
      <c r="BB1" s="8" t="s">
        <v>5</v>
      </c>
      <c r="BC1" s="2"/>
      <c r="BD1" s="2"/>
    </row>
    <row r="2" s="144" customFormat="true" ht="20.25" hidden="false" customHeight="true" outlineLevel="0" collapsed="false">
      <c r="A2" s="10"/>
      <c r="B2" s="10"/>
      <c r="C2" s="10"/>
      <c r="D2" s="4"/>
      <c r="E2" s="10"/>
      <c r="F2" s="10"/>
      <c r="G2" s="10"/>
      <c r="H2" s="4"/>
      <c r="I2" s="5"/>
      <c r="J2" s="5"/>
      <c r="K2" s="5"/>
      <c r="L2" s="5"/>
      <c r="M2" s="5"/>
      <c r="N2" s="10"/>
      <c r="O2" s="10"/>
      <c r="P2" s="10"/>
      <c r="Q2" s="10"/>
      <c r="R2" s="10"/>
      <c r="S2" s="10"/>
      <c r="T2" s="5" t="s">
        <v>6</v>
      </c>
      <c r="U2" s="11" t="n">
        <v>3</v>
      </c>
      <c r="V2" s="11"/>
      <c r="W2" s="6" t="s">
        <v>3</v>
      </c>
      <c r="X2" s="12" t="n">
        <f aca="false">IF(U2=0,"",YEAR(DATE(2018+U2,1,1)))</f>
        <v>2021</v>
      </c>
      <c r="Y2" s="12"/>
      <c r="Z2" s="10" t="s">
        <v>7</v>
      </c>
      <c r="AA2" s="13" t="s">
        <v>8</v>
      </c>
      <c r="AB2" s="11" t="n">
        <v>4</v>
      </c>
      <c r="AC2" s="11"/>
      <c r="AD2" s="13" t="s">
        <v>9</v>
      </c>
      <c r="AE2" s="10"/>
      <c r="AF2" s="10"/>
      <c r="AG2" s="10"/>
      <c r="AH2" s="10"/>
      <c r="AI2" s="10"/>
      <c r="AJ2" s="8"/>
      <c r="AK2" s="5" t="s">
        <v>10</v>
      </c>
      <c r="AL2" s="6" t="s">
        <v>3</v>
      </c>
      <c r="AM2" s="11"/>
      <c r="AN2" s="11"/>
      <c r="AO2" s="11"/>
      <c r="AP2" s="11"/>
      <c r="AQ2" s="11"/>
      <c r="AR2" s="11"/>
      <c r="AS2" s="11"/>
      <c r="AT2" s="11"/>
      <c r="AU2" s="11"/>
      <c r="AV2" s="11"/>
      <c r="AW2" s="11"/>
      <c r="AX2" s="11"/>
      <c r="AY2" s="11"/>
      <c r="AZ2" s="11"/>
      <c r="BA2" s="11"/>
      <c r="BB2" s="8" t="s">
        <v>5</v>
      </c>
      <c r="BC2" s="5"/>
      <c r="BD2" s="5"/>
      <c r="BE2" s="143"/>
    </row>
    <row r="3" customFormat="false" ht="20.25" hidden="false" customHeight="true" outlineLevel="0" collapsed="false">
      <c r="A3" s="10"/>
      <c r="B3" s="10"/>
      <c r="C3" s="10"/>
      <c r="D3" s="4"/>
      <c r="E3" s="10"/>
      <c r="F3" s="10"/>
      <c r="G3" s="10"/>
      <c r="H3" s="4"/>
      <c r="I3" s="5"/>
      <c r="J3" s="5"/>
      <c r="K3" s="5"/>
      <c r="L3" s="5"/>
      <c r="M3" s="5"/>
      <c r="N3" s="10"/>
      <c r="O3" s="10"/>
      <c r="P3" s="10"/>
      <c r="Q3" s="10"/>
      <c r="R3" s="10"/>
      <c r="S3" s="10"/>
      <c r="T3" s="16"/>
      <c r="U3" s="17"/>
      <c r="V3" s="17"/>
      <c r="W3" s="18"/>
      <c r="X3" s="17"/>
      <c r="Y3" s="17"/>
      <c r="Z3" s="19"/>
      <c r="AA3" s="19"/>
      <c r="AB3" s="17"/>
      <c r="AC3" s="17"/>
      <c r="AD3" s="20"/>
      <c r="AE3" s="10"/>
      <c r="AF3" s="10"/>
      <c r="AG3" s="10"/>
      <c r="AH3" s="10"/>
      <c r="AI3" s="10"/>
      <c r="AJ3" s="8"/>
      <c r="AK3" s="5"/>
      <c r="AL3" s="5"/>
      <c r="AM3" s="21"/>
      <c r="AN3" s="21"/>
      <c r="AO3" s="21"/>
      <c r="AP3" s="21"/>
      <c r="AQ3" s="21"/>
      <c r="AR3" s="21"/>
      <c r="AS3" s="21"/>
      <c r="AT3" s="21"/>
      <c r="AU3" s="21"/>
      <c r="AV3" s="21"/>
      <c r="AW3" s="21"/>
      <c r="AX3" s="21"/>
      <c r="AY3" s="22" t="s">
        <v>12</v>
      </c>
      <c r="AZ3" s="23" t="s">
        <v>13</v>
      </c>
      <c r="BA3" s="23"/>
      <c r="BB3" s="23"/>
      <c r="BC3" s="23"/>
      <c r="BD3" s="5"/>
      <c r="BE3" s="143"/>
      <c r="BF3" s="0"/>
    </row>
    <row r="4" customFormat="false" ht="20.25" hidden="false" customHeight="true" outlineLevel="0" collapsed="false">
      <c r="A4" s="10"/>
      <c r="B4" s="24"/>
      <c r="C4" s="24"/>
      <c r="D4" s="24"/>
      <c r="E4" s="24"/>
      <c r="F4" s="24"/>
      <c r="G4" s="24"/>
      <c r="H4" s="24"/>
      <c r="I4" s="24"/>
      <c r="J4" s="25"/>
      <c r="K4" s="26"/>
      <c r="L4" s="26"/>
      <c r="M4" s="26"/>
      <c r="N4" s="26"/>
      <c r="O4" s="26"/>
      <c r="P4" s="27"/>
      <c r="Q4" s="26"/>
      <c r="R4" s="26"/>
      <c r="S4" s="28"/>
      <c r="T4" s="10"/>
      <c r="U4" s="10"/>
      <c r="V4" s="10"/>
      <c r="W4" s="10"/>
      <c r="X4" s="10"/>
      <c r="Y4" s="10"/>
      <c r="Z4" s="19"/>
      <c r="AA4" s="19"/>
      <c r="AB4" s="17"/>
      <c r="AC4" s="17"/>
      <c r="AD4" s="20"/>
      <c r="AE4" s="10"/>
      <c r="AF4" s="10"/>
      <c r="AG4" s="10"/>
      <c r="AH4" s="10"/>
      <c r="AI4" s="10"/>
      <c r="AJ4" s="8"/>
      <c r="AK4" s="5"/>
      <c r="AL4" s="5"/>
      <c r="AM4" s="21"/>
      <c r="AN4" s="21"/>
      <c r="AO4" s="21"/>
      <c r="AP4" s="21"/>
      <c r="AQ4" s="21"/>
      <c r="AR4" s="21"/>
      <c r="AS4" s="21"/>
      <c r="AT4" s="21"/>
      <c r="AU4" s="21"/>
      <c r="AV4" s="21"/>
      <c r="AW4" s="21"/>
      <c r="AX4" s="21"/>
      <c r="AY4" s="22" t="s">
        <v>14</v>
      </c>
      <c r="AZ4" s="23" t="s">
        <v>15</v>
      </c>
      <c r="BA4" s="23"/>
      <c r="BB4" s="23"/>
      <c r="BC4" s="23"/>
      <c r="BD4" s="5"/>
      <c r="BE4" s="143"/>
      <c r="BF4" s="0"/>
    </row>
    <row r="5" customFormat="false" ht="20.25" hidden="false" customHeight="true" outlineLevel="0" collapsed="false">
      <c r="A5" s="10"/>
      <c r="B5" s="29"/>
      <c r="C5" s="29"/>
      <c r="D5" s="29"/>
      <c r="E5" s="29"/>
      <c r="F5" s="29"/>
      <c r="G5" s="29"/>
      <c r="H5" s="29"/>
      <c r="I5" s="29"/>
      <c r="J5" s="30"/>
      <c r="K5" s="31"/>
      <c r="L5" s="29"/>
      <c r="M5" s="29"/>
      <c r="N5" s="29"/>
      <c r="O5" s="29"/>
      <c r="P5" s="29"/>
      <c r="Q5" s="32"/>
      <c r="R5" s="32"/>
      <c r="S5" s="33"/>
      <c r="T5" s="10"/>
      <c r="U5" s="10"/>
      <c r="V5" s="10"/>
      <c r="W5" s="10"/>
      <c r="X5" s="10"/>
      <c r="Y5" s="10"/>
      <c r="Z5" s="19"/>
      <c r="AA5" s="19"/>
      <c r="AB5" s="17"/>
      <c r="AC5" s="17"/>
      <c r="AD5" s="34"/>
      <c r="AE5" s="34"/>
      <c r="AF5" s="34"/>
      <c r="AG5" s="34"/>
      <c r="AH5" s="10"/>
      <c r="AI5" s="10"/>
      <c r="AJ5" s="34" t="s">
        <v>16</v>
      </c>
      <c r="AK5" s="34"/>
      <c r="AL5" s="34"/>
      <c r="AM5" s="34"/>
      <c r="AN5" s="34"/>
      <c r="AO5" s="34"/>
      <c r="AP5" s="34"/>
      <c r="AQ5" s="34"/>
      <c r="AR5" s="24"/>
      <c r="AS5" s="24"/>
      <c r="AT5" s="35"/>
      <c r="AU5" s="34"/>
      <c r="AV5" s="36" t="n">
        <v>40</v>
      </c>
      <c r="AW5" s="36"/>
      <c r="AX5" s="37" t="s">
        <v>17</v>
      </c>
      <c r="AY5" s="34"/>
      <c r="AZ5" s="36" t="n">
        <v>160</v>
      </c>
      <c r="BA5" s="36"/>
      <c r="BB5" s="37" t="s">
        <v>18</v>
      </c>
      <c r="BC5" s="34"/>
      <c r="BD5" s="10"/>
      <c r="BE5" s="143"/>
      <c r="BF5" s="0"/>
    </row>
    <row r="6" customFormat="false" ht="20.25" hidden="false" customHeight="true" outlineLevel="0" collapsed="false">
      <c r="A6" s="10"/>
      <c r="B6" s="29"/>
      <c r="C6" s="29"/>
      <c r="D6" s="29"/>
      <c r="E6" s="29"/>
      <c r="F6" s="29"/>
      <c r="G6" s="29"/>
      <c r="H6" s="29"/>
      <c r="I6" s="29"/>
      <c r="J6" s="30"/>
      <c r="K6" s="31"/>
      <c r="L6" s="29"/>
      <c r="M6" s="29"/>
      <c r="N6" s="29"/>
      <c r="O6" s="29"/>
      <c r="P6" s="29"/>
      <c r="Q6" s="32"/>
      <c r="R6" s="32"/>
      <c r="S6" s="33"/>
      <c r="T6" s="10"/>
      <c r="U6" s="10"/>
      <c r="V6" s="10"/>
      <c r="W6" s="10"/>
      <c r="X6" s="10"/>
      <c r="Y6" s="10"/>
      <c r="Z6" s="19"/>
      <c r="AA6" s="19"/>
      <c r="AB6" s="17"/>
      <c r="AC6" s="17"/>
      <c r="AD6" s="34"/>
      <c r="AE6" s="34"/>
      <c r="AF6" s="34"/>
      <c r="AG6" s="34"/>
      <c r="AH6" s="10"/>
      <c r="AI6" s="10"/>
      <c r="AJ6" s="34"/>
      <c r="AK6" s="34"/>
      <c r="AL6" s="34"/>
      <c r="AM6" s="34"/>
      <c r="AN6" s="34"/>
      <c r="AO6" s="34"/>
      <c r="AP6" s="34"/>
      <c r="AQ6" s="33" t="s">
        <v>19</v>
      </c>
      <c r="AR6" s="34"/>
      <c r="AS6" s="40"/>
      <c r="AT6" s="40"/>
      <c r="AU6" s="40"/>
      <c r="AV6" s="34"/>
      <c r="AW6" s="34"/>
      <c r="AX6" s="41"/>
      <c r="AY6" s="34"/>
      <c r="AZ6" s="36" t="n">
        <v>100</v>
      </c>
      <c r="BA6" s="36"/>
      <c r="BB6" s="42" t="s">
        <v>20</v>
      </c>
      <c r="BC6" s="34"/>
      <c r="BD6" s="10"/>
      <c r="BE6" s="143"/>
      <c r="BF6" s="0"/>
    </row>
    <row r="7" customFormat="false" ht="20.25" hidden="false" customHeight="true" outlineLevel="0" collapsed="false">
      <c r="A7" s="10"/>
      <c r="B7" s="29"/>
      <c r="C7" s="29"/>
      <c r="D7" s="29"/>
      <c r="E7" s="29"/>
      <c r="F7" s="29"/>
      <c r="G7" s="29"/>
      <c r="H7" s="29"/>
      <c r="I7" s="29"/>
      <c r="J7" s="29"/>
      <c r="K7" s="43"/>
      <c r="L7" s="43"/>
      <c r="M7" s="43"/>
      <c r="N7" s="29"/>
      <c r="O7" s="44"/>
      <c r="P7" s="45"/>
      <c r="Q7" s="45"/>
      <c r="R7" s="46"/>
      <c r="S7" s="47"/>
      <c r="T7" s="10"/>
      <c r="U7" s="10"/>
      <c r="V7" s="10"/>
      <c r="W7" s="10"/>
      <c r="X7" s="10"/>
      <c r="Y7" s="10"/>
      <c r="Z7" s="19"/>
      <c r="AA7" s="19"/>
      <c r="AB7" s="17"/>
      <c r="AC7" s="17"/>
      <c r="AD7" s="48"/>
      <c r="AE7" s="2"/>
      <c r="AF7" s="2"/>
      <c r="AG7" s="2"/>
      <c r="AH7" s="10"/>
      <c r="AI7" s="10"/>
      <c r="AJ7" s="10"/>
      <c r="AK7" s="10"/>
      <c r="AL7" s="2"/>
      <c r="AM7" s="2"/>
      <c r="AN7" s="49"/>
      <c r="AO7" s="50"/>
      <c r="AP7" s="50"/>
      <c r="AQ7" s="22"/>
      <c r="AR7" s="22"/>
      <c r="AS7" s="22"/>
      <c r="AT7" s="22"/>
      <c r="AU7" s="22"/>
      <c r="AV7" s="22"/>
      <c r="AW7" s="51" t="s">
        <v>21</v>
      </c>
      <c r="AX7" s="34"/>
      <c r="AY7" s="34"/>
      <c r="AZ7" s="52" t="n">
        <f aca="false">DAY(EOMONTH(DATE(X2,AB2,1),0))</f>
        <v>30</v>
      </c>
      <c r="BA7" s="52"/>
      <c r="BB7" s="37" t="s">
        <v>22</v>
      </c>
      <c r="BC7" s="10"/>
      <c r="BD7" s="10"/>
      <c r="BE7" s="143"/>
      <c r="BF7" s="0"/>
    </row>
    <row r="8" customFormat="false" ht="5.1" hidden="false" customHeight="true" outlineLevel="0" collapsed="false">
      <c r="A8" s="53"/>
      <c r="B8" s="53"/>
      <c r="C8" s="54"/>
      <c r="D8" s="54"/>
      <c r="E8" s="53"/>
      <c r="F8" s="53"/>
      <c r="G8" s="55"/>
      <c r="H8" s="53"/>
      <c r="I8" s="53"/>
      <c r="J8" s="53"/>
      <c r="K8" s="53"/>
      <c r="L8" s="53"/>
      <c r="M8" s="53"/>
      <c r="N8" s="53"/>
      <c r="O8" s="53"/>
      <c r="P8" s="53"/>
      <c r="Q8" s="53"/>
      <c r="R8" s="53"/>
      <c r="S8" s="54"/>
      <c r="T8" s="53"/>
      <c r="U8" s="53"/>
      <c r="V8" s="53"/>
      <c r="W8" s="53"/>
      <c r="X8" s="53"/>
      <c r="Y8" s="53"/>
      <c r="Z8" s="53"/>
      <c r="AA8" s="53"/>
      <c r="AB8" s="53"/>
      <c r="AC8" s="53"/>
      <c r="AD8" s="53"/>
      <c r="AE8" s="53"/>
      <c r="AF8" s="53"/>
      <c r="AG8" s="53"/>
      <c r="AH8" s="53"/>
      <c r="AI8" s="53"/>
      <c r="AJ8" s="54"/>
      <c r="AK8" s="53"/>
      <c r="AL8" s="53"/>
      <c r="AM8" s="53"/>
      <c r="AN8" s="53"/>
      <c r="AO8" s="53"/>
      <c r="AP8" s="53"/>
      <c r="AQ8" s="53"/>
      <c r="AR8" s="53"/>
      <c r="AS8" s="53"/>
      <c r="AT8" s="53"/>
      <c r="AU8" s="53"/>
      <c r="AV8" s="53"/>
      <c r="AW8" s="53"/>
      <c r="AX8" s="53"/>
      <c r="AY8" s="53"/>
      <c r="AZ8" s="53"/>
      <c r="BA8" s="53"/>
      <c r="BB8" s="53"/>
      <c r="BC8" s="56"/>
      <c r="BD8" s="56"/>
      <c r="BE8" s="145"/>
      <c r="BF8" s="0"/>
    </row>
    <row r="9" customFormat="false" ht="20.25" hidden="false" customHeight="true" outlineLevel="0" collapsed="false">
      <c r="A9" s="53"/>
      <c r="B9" s="58" t="s">
        <v>23</v>
      </c>
      <c r="C9" s="59" t="s">
        <v>24</v>
      </c>
      <c r="D9" s="59"/>
      <c r="E9" s="60" t="s">
        <v>25</v>
      </c>
      <c r="F9" s="60"/>
      <c r="G9" s="60" t="s">
        <v>26</v>
      </c>
      <c r="H9" s="60"/>
      <c r="I9" s="60"/>
      <c r="J9" s="60"/>
      <c r="K9" s="60"/>
      <c r="L9" s="61" t="s">
        <v>27</v>
      </c>
      <c r="M9" s="61"/>
      <c r="N9" s="61"/>
      <c r="O9" s="61"/>
      <c r="P9" s="62" t="s">
        <v>28</v>
      </c>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3" t="str">
        <f aca="false">IF(AZ3="４週","(10)1～4週目の勤務時間数合計","(10)1か月の勤務時間数合計")</f>
        <v>(10)1～4週目の勤務時間数合計</v>
      </c>
      <c r="AV9" s="63"/>
      <c r="AW9" s="63" t="s">
        <v>29</v>
      </c>
      <c r="AX9" s="63"/>
      <c r="AY9" s="64" t="s">
        <v>30</v>
      </c>
      <c r="AZ9" s="64"/>
      <c r="BA9" s="64"/>
      <c r="BB9" s="64"/>
      <c r="BC9" s="64"/>
      <c r="BD9" s="64"/>
      <c r="BE9" s="0"/>
      <c r="BF9" s="0"/>
    </row>
    <row r="10" customFormat="false" ht="20.25" hidden="false" customHeight="true" outlineLevel="0" collapsed="false">
      <c r="A10" s="53"/>
      <c r="B10" s="58"/>
      <c r="C10" s="59"/>
      <c r="D10" s="59"/>
      <c r="E10" s="60"/>
      <c r="F10" s="60"/>
      <c r="G10" s="60"/>
      <c r="H10" s="60"/>
      <c r="I10" s="60"/>
      <c r="J10" s="60"/>
      <c r="K10" s="60"/>
      <c r="L10" s="61"/>
      <c r="M10" s="61"/>
      <c r="N10" s="61"/>
      <c r="O10" s="61"/>
      <c r="P10" s="65" t="s">
        <v>31</v>
      </c>
      <c r="Q10" s="65"/>
      <c r="R10" s="65"/>
      <c r="S10" s="65"/>
      <c r="T10" s="65"/>
      <c r="U10" s="65"/>
      <c r="V10" s="65"/>
      <c r="W10" s="65" t="s">
        <v>32</v>
      </c>
      <c r="X10" s="65"/>
      <c r="Y10" s="65"/>
      <c r="Z10" s="65"/>
      <c r="AA10" s="65"/>
      <c r="AB10" s="65"/>
      <c r="AC10" s="65"/>
      <c r="AD10" s="65" t="s">
        <v>33</v>
      </c>
      <c r="AE10" s="65"/>
      <c r="AF10" s="65"/>
      <c r="AG10" s="65"/>
      <c r="AH10" s="65"/>
      <c r="AI10" s="65"/>
      <c r="AJ10" s="65"/>
      <c r="AK10" s="65" t="s">
        <v>34</v>
      </c>
      <c r="AL10" s="65"/>
      <c r="AM10" s="65"/>
      <c r="AN10" s="65"/>
      <c r="AO10" s="65"/>
      <c r="AP10" s="65"/>
      <c r="AQ10" s="65"/>
      <c r="AR10" s="65" t="s">
        <v>35</v>
      </c>
      <c r="AS10" s="65"/>
      <c r="AT10" s="65"/>
      <c r="AU10" s="63"/>
      <c r="AV10" s="63"/>
      <c r="AW10" s="63"/>
      <c r="AX10" s="63"/>
      <c r="AY10" s="64"/>
      <c r="AZ10" s="64"/>
      <c r="BA10" s="64"/>
      <c r="BB10" s="64"/>
      <c r="BC10" s="64"/>
      <c r="BD10" s="64"/>
      <c r="BE10" s="0"/>
      <c r="BF10" s="0"/>
    </row>
    <row r="11" customFormat="false" ht="20.25" hidden="false" customHeight="true" outlineLevel="0" collapsed="false">
      <c r="A11" s="53"/>
      <c r="B11" s="58"/>
      <c r="C11" s="59"/>
      <c r="D11" s="59"/>
      <c r="E11" s="60"/>
      <c r="F11" s="60"/>
      <c r="G11" s="60"/>
      <c r="H11" s="60"/>
      <c r="I11" s="60"/>
      <c r="J11" s="60"/>
      <c r="K11" s="60"/>
      <c r="L11" s="61"/>
      <c r="M11" s="61"/>
      <c r="N11" s="61"/>
      <c r="O11" s="61"/>
      <c r="P11" s="66" t="n">
        <f aca="false">DAY(DATE($X$2,$AB$2,1))</f>
        <v>1</v>
      </c>
      <c r="Q11" s="67" t="n">
        <f aca="false">DAY(DATE($X$2,$AB$2,2))</f>
        <v>2</v>
      </c>
      <c r="R11" s="67" t="n">
        <f aca="false">DAY(DATE($X$2,$AB$2,3))</f>
        <v>3</v>
      </c>
      <c r="S11" s="67" t="n">
        <f aca="false">DAY(DATE($X$2,$AB$2,4))</f>
        <v>4</v>
      </c>
      <c r="T11" s="67" t="n">
        <f aca="false">DAY(DATE($X$2,$AB$2,5))</f>
        <v>5</v>
      </c>
      <c r="U11" s="67" t="n">
        <f aca="false">DAY(DATE($X$2,$AB$2,6))</f>
        <v>6</v>
      </c>
      <c r="V11" s="68" t="n">
        <f aca="false">DAY(DATE($X$2,$AB$2,7))</f>
        <v>7</v>
      </c>
      <c r="W11" s="66" t="n">
        <f aca="false">DAY(DATE($X$2,$AB$2,8))</f>
        <v>8</v>
      </c>
      <c r="X11" s="67" t="n">
        <f aca="false">DAY(DATE($X$2,$AB$2,9))</f>
        <v>9</v>
      </c>
      <c r="Y11" s="67" t="n">
        <f aca="false">DAY(DATE($X$2,$AB$2,10))</f>
        <v>10</v>
      </c>
      <c r="Z11" s="67" t="n">
        <f aca="false">DAY(DATE($X$2,$AB$2,11))</f>
        <v>11</v>
      </c>
      <c r="AA11" s="67" t="n">
        <f aca="false">DAY(DATE($X$2,$AB$2,12))</f>
        <v>12</v>
      </c>
      <c r="AB11" s="67" t="n">
        <f aca="false">DAY(DATE($X$2,$AB$2,13))</f>
        <v>13</v>
      </c>
      <c r="AC11" s="68" t="n">
        <f aca="false">DAY(DATE($X$2,$AB$2,14))</f>
        <v>14</v>
      </c>
      <c r="AD11" s="66" t="n">
        <f aca="false">DAY(DATE($X$2,$AB$2,15))</f>
        <v>15</v>
      </c>
      <c r="AE11" s="67" t="n">
        <f aca="false">DAY(DATE($X$2,$AB$2,16))</f>
        <v>16</v>
      </c>
      <c r="AF11" s="67" t="n">
        <f aca="false">DAY(DATE($X$2,$AB$2,17))</f>
        <v>17</v>
      </c>
      <c r="AG11" s="67" t="n">
        <f aca="false">DAY(DATE($X$2,$AB$2,18))</f>
        <v>18</v>
      </c>
      <c r="AH11" s="67" t="n">
        <f aca="false">DAY(DATE($X$2,$AB$2,19))</f>
        <v>19</v>
      </c>
      <c r="AI11" s="67" t="n">
        <f aca="false">DAY(DATE($X$2,$AB$2,20))</f>
        <v>20</v>
      </c>
      <c r="AJ11" s="68" t="n">
        <f aca="false">DAY(DATE($X$2,$AB$2,21))</f>
        <v>21</v>
      </c>
      <c r="AK11" s="66" t="n">
        <f aca="false">DAY(DATE($X$2,$AB$2,22))</f>
        <v>22</v>
      </c>
      <c r="AL11" s="67" t="n">
        <f aca="false">DAY(DATE($X$2,$AB$2,23))</f>
        <v>23</v>
      </c>
      <c r="AM11" s="67" t="n">
        <f aca="false">DAY(DATE($X$2,$AB$2,24))</f>
        <v>24</v>
      </c>
      <c r="AN11" s="67" t="n">
        <f aca="false">DAY(DATE($X$2,$AB$2,25))</f>
        <v>25</v>
      </c>
      <c r="AO11" s="67" t="n">
        <f aca="false">DAY(DATE($X$2,$AB$2,26))</f>
        <v>26</v>
      </c>
      <c r="AP11" s="67" t="n">
        <f aca="false">DAY(DATE($X$2,$AB$2,27))</f>
        <v>27</v>
      </c>
      <c r="AQ11" s="68" t="n">
        <f aca="false">DAY(DATE($X$2,$AB$2,28))</f>
        <v>28</v>
      </c>
      <c r="AR11" s="66" t="inlineStr">
        <f aca="false">IF(AZ3="暦月",IF(DAY(DATE($X$2,$AB$2,29))=29,29,""),"")</f>
        <is>
          <t>
          </t>
        </is>
      </c>
      <c r="AS11" s="67" t="inlineStr">
        <f aca="false">IF(AZ3="暦月",IF(DAY(DATE($X$2,$AB$2,30))=30,30,""),"")</f>
        <is>
          <t>
          </t>
        </is>
      </c>
      <c r="AT11" s="146" t="inlineStr">
        <f aca="false">IF(AZ3="暦月",IF(DAY(DATE($X$2,$AB$2,31))=31,31,""),"")</f>
        <is>
          <t>
          </t>
        </is>
      </c>
      <c r="AU11" s="63"/>
      <c r="AV11" s="63"/>
      <c r="AW11" s="63"/>
      <c r="AX11" s="63"/>
      <c r="AY11" s="64"/>
      <c r="AZ11" s="64"/>
      <c r="BA11" s="64"/>
      <c r="BB11" s="64"/>
      <c r="BC11" s="64"/>
      <c r="BD11" s="64"/>
      <c r="BE11" s="0"/>
      <c r="BF11" s="0"/>
    </row>
    <row r="12" customFormat="false" ht="20.25" hidden="true" customHeight="true" outlineLevel="0" collapsed="false">
      <c r="A12" s="53"/>
      <c r="B12" s="58"/>
      <c r="C12" s="59"/>
      <c r="D12" s="59"/>
      <c r="E12" s="60"/>
      <c r="F12" s="60"/>
      <c r="G12" s="60"/>
      <c r="H12" s="60"/>
      <c r="I12" s="60"/>
      <c r="J12" s="60"/>
      <c r="K12" s="60"/>
      <c r="L12" s="61"/>
      <c r="M12" s="61"/>
      <c r="N12" s="61"/>
      <c r="O12" s="61"/>
      <c r="P12" s="66" t="n">
        <f aca="false">WEEKDAY(DATE($X$2,$AB$2,1))</f>
        <v>5</v>
      </c>
      <c r="Q12" s="67" t="n">
        <f aca="false">WEEKDAY(DATE($X$2,$AB$2,2))</f>
        <v>6</v>
      </c>
      <c r="R12" s="67" t="n">
        <f aca="false">WEEKDAY(DATE($X$2,$AB$2,3))</f>
        <v>7</v>
      </c>
      <c r="S12" s="67" t="n">
        <f aca="false">WEEKDAY(DATE($X$2,$AB$2,4))</f>
        <v>1</v>
      </c>
      <c r="T12" s="67" t="n">
        <f aca="false">WEEKDAY(DATE($X$2,$AB$2,5))</f>
        <v>2</v>
      </c>
      <c r="U12" s="67" t="n">
        <f aca="false">WEEKDAY(DATE($X$2,$AB$2,6))</f>
        <v>3</v>
      </c>
      <c r="V12" s="68" t="n">
        <f aca="false">WEEKDAY(DATE($X$2,$AB$2,7))</f>
        <v>4</v>
      </c>
      <c r="W12" s="66" t="n">
        <f aca="false">WEEKDAY(DATE($X$2,$AB$2,8))</f>
        <v>5</v>
      </c>
      <c r="X12" s="67" t="n">
        <f aca="false">WEEKDAY(DATE($X$2,$AB$2,9))</f>
        <v>6</v>
      </c>
      <c r="Y12" s="67" t="n">
        <f aca="false">WEEKDAY(DATE($X$2,$AB$2,10))</f>
        <v>7</v>
      </c>
      <c r="Z12" s="67" t="n">
        <f aca="false">WEEKDAY(DATE($X$2,$AB$2,11))</f>
        <v>1</v>
      </c>
      <c r="AA12" s="67" t="n">
        <f aca="false">WEEKDAY(DATE($X$2,$AB$2,12))</f>
        <v>2</v>
      </c>
      <c r="AB12" s="67" t="n">
        <f aca="false">WEEKDAY(DATE($X$2,$AB$2,13))</f>
        <v>3</v>
      </c>
      <c r="AC12" s="68" t="n">
        <f aca="false">WEEKDAY(DATE($X$2,$AB$2,14))</f>
        <v>4</v>
      </c>
      <c r="AD12" s="66" t="n">
        <f aca="false">WEEKDAY(DATE($X$2,$AB$2,15))</f>
        <v>5</v>
      </c>
      <c r="AE12" s="67" t="n">
        <f aca="false">WEEKDAY(DATE($X$2,$AB$2,16))</f>
        <v>6</v>
      </c>
      <c r="AF12" s="67" t="n">
        <f aca="false">WEEKDAY(DATE($X$2,$AB$2,17))</f>
        <v>7</v>
      </c>
      <c r="AG12" s="67" t="n">
        <f aca="false">WEEKDAY(DATE($X$2,$AB$2,18))</f>
        <v>1</v>
      </c>
      <c r="AH12" s="67" t="n">
        <f aca="false">WEEKDAY(DATE($X$2,$AB$2,19))</f>
        <v>2</v>
      </c>
      <c r="AI12" s="67" t="n">
        <f aca="false">WEEKDAY(DATE($X$2,$AB$2,20))</f>
        <v>3</v>
      </c>
      <c r="AJ12" s="68" t="n">
        <f aca="false">WEEKDAY(DATE($X$2,$AB$2,21))</f>
        <v>4</v>
      </c>
      <c r="AK12" s="66" t="n">
        <f aca="false">WEEKDAY(DATE($X$2,$AB$2,22))</f>
        <v>5</v>
      </c>
      <c r="AL12" s="67" t="n">
        <f aca="false">WEEKDAY(DATE($X$2,$AB$2,23))</f>
        <v>6</v>
      </c>
      <c r="AM12" s="67" t="n">
        <f aca="false">WEEKDAY(DATE($X$2,$AB$2,24))</f>
        <v>7</v>
      </c>
      <c r="AN12" s="67" t="n">
        <f aca="false">WEEKDAY(DATE($X$2,$AB$2,25))</f>
        <v>1</v>
      </c>
      <c r="AO12" s="67" t="n">
        <f aca="false">WEEKDAY(DATE($X$2,$AB$2,26))</f>
        <v>2</v>
      </c>
      <c r="AP12" s="67" t="n">
        <f aca="false">WEEKDAY(DATE($X$2,$AB$2,27))</f>
        <v>3</v>
      </c>
      <c r="AQ12" s="68" t="n">
        <f aca="false">WEEKDAY(DATE($X$2,$AB$2,28))</f>
        <v>4</v>
      </c>
      <c r="AR12" s="66" t="n">
        <f aca="false">IF(AR11=29,WEEKDAY(DATE($X$2,$AB$2,29)),0)</f>
        <v>0</v>
      </c>
      <c r="AS12" s="67" t="n">
        <f aca="false">IF(AS11=30,WEEKDAY(DATE($X$2,$AB$2,30)),0)</f>
        <v>0</v>
      </c>
      <c r="AT12" s="146" t="n">
        <f aca="false">IF(AT11=31,WEEKDAY(DATE($X$2,$AB$2,31)),0)</f>
        <v>0</v>
      </c>
      <c r="AU12" s="63"/>
      <c r="AV12" s="63"/>
      <c r="AW12" s="63"/>
      <c r="AX12" s="63"/>
      <c r="AY12" s="64"/>
      <c r="AZ12" s="64"/>
      <c r="BA12" s="64"/>
      <c r="BB12" s="64"/>
      <c r="BC12" s="64"/>
      <c r="BD12" s="64"/>
      <c r="BE12" s="0"/>
      <c r="BF12" s="0"/>
    </row>
    <row r="13" customFormat="false" ht="20.25" hidden="false" customHeight="true" outlineLevel="0" collapsed="false">
      <c r="A13" s="53"/>
      <c r="B13" s="58"/>
      <c r="C13" s="59"/>
      <c r="D13" s="59"/>
      <c r="E13" s="60"/>
      <c r="F13" s="60"/>
      <c r="G13" s="60"/>
      <c r="H13" s="60"/>
      <c r="I13" s="60"/>
      <c r="J13" s="60"/>
      <c r="K13" s="60"/>
      <c r="L13" s="61"/>
      <c r="M13" s="61"/>
      <c r="N13" s="61"/>
      <c r="O13" s="61"/>
      <c r="P13" s="69" t="str">
        <f aca="false">IF(P12=1,"日",IF(P12=2,"月",IF(P12=3,"火",IF(P12=4,"水",IF(P12=5,"木",IF(P12=6,"金","土"))))))</f>
        <v>木</v>
      </c>
      <c r="Q13" s="70" t="str">
        <f aca="false">IF(Q12=1,"日",IF(Q12=2,"月",IF(Q12=3,"火",IF(Q12=4,"水",IF(Q12=5,"木",IF(Q12=6,"金","土"))))))</f>
        <v>金</v>
      </c>
      <c r="R13" s="70" t="str">
        <f aca="false">IF(R12=1,"日",IF(R12=2,"月",IF(R12=3,"火",IF(R12=4,"水",IF(R12=5,"木",IF(R12=6,"金","土"))))))</f>
        <v>土</v>
      </c>
      <c r="S13" s="70" t="str">
        <f aca="false">IF(S12=1,"日",IF(S12=2,"月",IF(S12=3,"火",IF(S12=4,"水",IF(S12=5,"木",IF(S12=6,"金","土"))))))</f>
        <v>日</v>
      </c>
      <c r="T13" s="70" t="str">
        <f aca="false">IF(T12=1,"日",IF(T12=2,"月",IF(T12=3,"火",IF(T12=4,"水",IF(T12=5,"木",IF(T12=6,"金","土"))))))</f>
        <v>月</v>
      </c>
      <c r="U13" s="70" t="str">
        <f aca="false">IF(U12=1,"日",IF(U12=2,"月",IF(U12=3,"火",IF(U12=4,"水",IF(U12=5,"木",IF(U12=6,"金","土"))))))</f>
        <v>火</v>
      </c>
      <c r="V13" s="71" t="str">
        <f aca="false">IF(V12=1,"日",IF(V12=2,"月",IF(V12=3,"火",IF(V12=4,"水",IF(V12=5,"木",IF(V12=6,"金","土"))))))</f>
        <v>水</v>
      </c>
      <c r="W13" s="69" t="str">
        <f aca="false">IF(W12=1,"日",IF(W12=2,"月",IF(W12=3,"火",IF(W12=4,"水",IF(W12=5,"木",IF(W12=6,"金","土"))))))</f>
        <v>木</v>
      </c>
      <c r="X13" s="70" t="str">
        <f aca="false">IF(X12=1,"日",IF(X12=2,"月",IF(X12=3,"火",IF(X12=4,"水",IF(X12=5,"木",IF(X12=6,"金","土"))))))</f>
        <v>金</v>
      </c>
      <c r="Y13" s="70" t="str">
        <f aca="false">IF(Y12=1,"日",IF(Y12=2,"月",IF(Y12=3,"火",IF(Y12=4,"水",IF(Y12=5,"木",IF(Y12=6,"金","土"))))))</f>
        <v>土</v>
      </c>
      <c r="Z13" s="70" t="str">
        <f aca="false">IF(Z12=1,"日",IF(Z12=2,"月",IF(Z12=3,"火",IF(Z12=4,"水",IF(Z12=5,"木",IF(Z12=6,"金","土"))))))</f>
        <v>日</v>
      </c>
      <c r="AA13" s="70" t="str">
        <f aca="false">IF(AA12=1,"日",IF(AA12=2,"月",IF(AA12=3,"火",IF(AA12=4,"水",IF(AA12=5,"木",IF(AA12=6,"金","土"))))))</f>
        <v>月</v>
      </c>
      <c r="AB13" s="70" t="str">
        <f aca="false">IF(AB12=1,"日",IF(AB12=2,"月",IF(AB12=3,"火",IF(AB12=4,"水",IF(AB12=5,"木",IF(AB12=6,"金","土"))))))</f>
        <v>火</v>
      </c>
      <c r="AC13" s="71" t="str">
        <f aca="false">IF(AC12=1,"日",IF(AC12=2,"月",IF(AC12=3,"火",IF(AC12=4,"水",IF(AC12=5,"木",IF(AC12=6,"金","土"))))))</f>
        <v>水</v>
      </c>
      <c r="AD13" s="69" t="str">
        <f aca="false">IF(AD12=1,"日",IF(AD12=2,"月",IF(AD12=3,"火",IF(AD12=4,"水",IF(AD12=5,"木",IF(AD12=6,"金","土"))))))</f>
        <v>木</v>
      </c>
      <c r="AE13" s="70" t="str">
        <f aca="false">IF(AE12=1,"日",IF(AE12=2,"月",IF(AE12=3,"火",IF(AE12=4,"水",IF(AE12=5,"木",IF(AE12=6,"金","土"))))))</f>
        <v>金</v>
      </c>
      <c r="AF13" s="70" t="str">
        <f aca="false">IF(AF12=1,"日",IF(AF12=2,"月",IF(AF12=3,"火",IF(AF12=4,"水",IF(AF12=5,"木",IF(AF12=6,"金","土"))))))</f>
        <v>土</v>
      </c>
      <c r="AG13" s="70" t="str">
        <f aca="false">IF(AG12=1,"日",IF(AG12=2,"月",IF(AG12=3,"火",IF(AG12=4,"水",IF(AG12=5,"木",IF(AG12=6,"金","土"))))))</f>
        <v>日</v>
      </c>
      <c r="AH13" s="70" t="str">
        <f aca="false">IF(AH12=1,"日",IF(AH12=2,"月",IF(AH12=3,"火",IF(AH12=4,"水",IF(AH12=5,"木",IF(AH12=6,"金","土"))))))</f>
        <v>月</v>
      </c>
      <c r="AI13" s="70" t="str">
        <f aca="false">IF(AI12=1,"日",IF(AI12=2,"月",IF(AI12=3,"火",IF(AI12=4,"水",IF(AI12=5,"木",IF(AI12=6,"金","土"))))))</f>
        <v>火</v>
      </c>
      <c r="AJ13" s="71" t="str">
        <f aca="false">IF(AJ12=1,"日",IF(AJ12=2,"月",IF(AJ12=3,"火",IF(AJ12=4,"水",IF(AJ12=5,"木",IF(AJ12=6,"金","土"))))))</f>
        <v>水</v>
      </c>
      <c r="AK13" s="69" t="str">
        <f aca="false">IF(AK12=1,"日",IF(AK12=2,"月",IF(AK12=3,"火",IF(AK12=4,"水",IF(AK12=5,"木",IF(AK12=6,"金","土"))))))</f>
        <v>木</v>
      </c>
      <c r="AL13" s="70" t="str">
        <f aca="false">IF(AL12=1,"日",IF(AL12=2,"月",IF(AL12=3,"火",IF(AL12=4,"水",IF(AL12=5,"木",IF(AL12=6,"金","土"))))))</f>
        <v>金</v>
      </c>
      <c r="AM13" s="70" t="str">
        <f aca="false">IF(AM12=1,"日",IF(AM12=2,"月",IF(AM12=3,"火",IF(AM12=4,"水",IF(AM12=5,"木",IF(AM12=6,"金","土"))))))</f>
        <v>土</v>
      </c>
      <c r="AN13" s="70" t="str">
        <f aca="false">IF(AN12=1,"日",IF(AN12=2,"月",IF(AN12=3,"火",IF(AN12=4,"水",IF(AN12=5,"木",IF(AN12=6,"金","土"))))))</f>
        <v>日</v>
      </c>
      <c r="AO13" s="70" t="str">
        <f aca="false">IF(AO12=1,"日",IF(AO12=2,"月",IF(AO12=3,"火",IF(AO12=4,"水",IF(AO12=5,"木",IF(AO12=6,"金","土"))))))</f>
        <v>月</v>
      </c>
      <c r="AP13" s="70" t="str">
        <f aca="false">IF(AP12=1,"日",IF(AP12=2,"月",IF(AP12=3,"火",IF(AP12=4,"水",IF(AP12=5,"木",IF(AP12=6,"金","土"))))))</f>
        <v>火</v>
      </c>
      <c r="AQ13" s="71" t="str">
        <f aca="false">IF(AQ12=1,"日",IF(AQ12=2,"月",IF(AQ12=3,"火",IF(AQ12=4,"水",IF(AQ12=5,"木",IF(AQ12=6,"金","土"))))))</f>
        <v>水</v>
      </c>
      <c r="AR13" s="70" t="inlineStr">
        <f aca="false">IF(AR12=1,"日",IF(AR12=2,"月",IF(AR12=3,"火",IF(AR12=4,"水",IF(AR12=5,"木",IF(AR12=6,"金",IF(AR12=0,"","土")))))))</f>
        <is>
          <t>
          </t>
        </is>
      </c>
      <c r="AS13" s="70" t="inlineStr">
        <f aca="false">IF(AS12=1,"日",IF(AS12=2,"月",IF(AS12=3,"火",IF(AS12=4,"水",IF(AS12=5,"木",IF(AS12=6,"金",IF(AS12=0,"","土")))))))</f>
        <is>
          <t>
          </t>
        </is>
      </c>
      <c r="AT13" s="147" t="inlineStr">
        <f aca="false">IF(AT12=1,"日",IF(AT12=2,"月",IF(AT12=3,"火",IF(AT12=4,"水",IF(AT12=5,"木",IF(AT12=6,"金",IF(AT12=0,"","土")))))))</f>
        <is>
          <t>
          </t>
        </is>
      </c>
      <c r="AU13" s="63"/>
      <c r="AV13" s="63"/>
      <c r="AW13" s="63"/>
      <c r="AX13" s="63"/>
      <c r="AY13" s="64"/>
      <c r="AZ13" s="64"/>
      <c r="BA13" s="64"/>
      <c r="BB13" s="64"/>
      <c r="BC13" s="64"/>
      <c r="BD13" s="64"/>
      <c r="BE13" s="0"/>
      <c r="BF13" s="0"/>
    </row>
    <row r="14" customFormat="false" ht="39.9" hidden="false" customHeight="true" outlineLevel="0" collapsed="false">
      <c r="A14" s="53"/>
      <c r="B14" s="72" t="n">
        <v>1</v>
      </c>
      <c r="C14" s="73"/>
      <c r="D14" s="73"/>
      <c r="E14" s="74"/>
      <c r="F14" s="74"/>
      <c r="G14" s="75"/>
      <c r="H14" s="75"/>
      <c r="I14" s="75"/>
      <c r="J14" s="75"/>
      <c r="K14" s="75"/>
      <c r="L14" s="76"/>
      <c r="M14" s="76"/>
      <c r="N14" s="76"/>
      <c r="O14" s="76"/>
      <c r="P14" s="77"/>
      <c r="Q14" s="78"/>
      <c r="R14" s="78"/>
      <c r="S14" s="78"/>
      <c r="T14" s="78"/>
      <c r="U14" s="78"/>
      <c r="V14" s="79"/>
      <c r="W14" s="77"/>
      <c r="X14" s="78"/>
      <c r="Y14" s="78"/>
      <c r="Z14" s="78"/>
      <c r="AA14" s="78"/>
      <c r="AB14" s="78"/>
      <c r="AC14" s="79"/>
      <c r="AD14" s="77"/>
      <c r="AE14" s="78"/>
      <c r="AF14" s="78"/>
      <c r="AG14" s="78"/>
      <c r="AH14" s="78"/>
      <c r="AI14" s="78"/>
      <c r="AJ14" s="79"/>
      <c r="AK14" s="77"/>
      <c r="AL14" s="78"/>
      <c r="AM14" s="78"/>
      <c r="AN14" s="78"/>
      <c r="AO14" s="78"/>
      <c r="AP14" s="78"/>
      <c r="AQ14" s="79"/>
      <c r="AR14" s="77"/>
      <c r="AS14" s="78"/>
      <c r="AT14" s="79"/>
      <c r="AU14" s="80" t="n">
        <f aca="false">IF($AZ$3="４週",SUM(P14:AQ14),IF($AZ$3="暦月",SUM(P14:AT14),""))</f>
        <v>0</v>
      </c>
      <c r="AV14" s="80"/>
      <c r="AW14" s="81" t="n">
        <f aca="false">IF($AZ$3="４週",AU14/4,IF($AZ$3="暦月",AU14/($AZ$7/7),""))</f>
        <v>0</v>
      </c>
      <c r="AX14" s="81"/>
      <c r="AY14" s="82"/>
      <c r="AZ14" s="82"/>
      <c r="BA14" s="82"/>
      <c r="BB14" s="82"/>
      <c r="BC14" s="82"/>
      <c r="BD14" s="82"/>
      <c r="BE14" s="0"/>
      <c r="BF14" s="0"/>
    </row>
    <row r="15" customFormat="false" ht="39.9" hidden="false" customHeight="true" outlineLevel="0" collapsed="false">
      <c r="A15" s="53"/>
      <c r="B15" s="83" t="n">
        <f aca="false">B14+1</f>
        <v>2</v>
      </c>
      <c r="C15" s="84"/>
      <c r="D15" s="84"/>
      <c r="E15" s="85"/>
      <c r="F15" s="85"/>
      <c r="G15" s="86"/>
      <c r="H15" s="86"/>
      <c r="I15" s="86"/>
      <c r="J15" s="86"/>
      <c r="K15" s="86"/>
      <c r="L15" s="87"/>
      <c r="M15" s="87"/>
      <c r="N15" s="87"/>
      <c r="O15" s="87"/>
      <c r="P15" s="88"/>
      <c r="Q15" s="89"/>
      <c r="R15" s="89"/>
      <c r="S15" s="89"/>
      <c r="T15" s="89"/>
      <c r="U15" s="89"/>
      <c r="V15" s="90"/>
      <c r="W15" s="88"/>
      <c r="X15" s="89"/>
      <c r="Y15" s="89"/>
      <c r="Z15" s="89"/>
      <c r="AA15" s="89"/>
      <c r="AB15" s="89"/>
      <c r="AC15" s="90"/>
      <c r="AD15" s="88"/>
      <c r="AE15" s="89"/>
      <c r="AF15" s="89"/>
      <c r="AG15" s="89"/>
      <c r="AH15" s="89"/>
      <c r="AI15" s="89"/>
      <c r="AJ15" s="90"/>
      <c r="AK15" s="88"/>
      <c r="AL15" s="89"/>
      <c r="AM15" s="89"/>
      <c r="AN15" s="89"/>
      <c r="AO15" s="89"/>
      <c r="AP15" s="89"/>
      <c r="AQ15" s="90"/>
      <c r="AR15" s="88"/>
      <c r="AS15" s="89"/>
      <c r="AT15" s="90"/>
      <c r="AU15" s="91" t="n">
        <f aca="false">IF($AZ$3="４週",SUM(P15:AQ15),IF($AZ$3="暦月",SUM(P15:AT15),""))</f>
        <v>0</v>
      </c>
      <c r="AV15" s="91"/>
      <c r="AW15" s="92" t="n">
        <f aca="false">IF($AZ$3="４週",AU15/4,IF($AZ$3="暦月",AU15/($AZ$7/7),""))</f>
        <v>0</v>
      </c>
      <c r="AX15" s="92"/>
      <c r="AY15" s="93"/>
      <c r="AZ15" s="93"/>
      <c r="BA15" s="93"/>
      <c r="BB15" s="93"/>
      <c r="BC15" s="93"/>
      <c r="BD15" s="93"/>
      <c r="BE15" s="0"/>
      <c r="BF15" s="0"/>
    </row>
    <row r="16" customFormat="false" ht="39.9" hidden="false" customHeight="true" outlineLevel="0" collapsed="false">
      <c r="A16" s="53"/>
      <c r="B16" s="83" t="n">
        <f aca="false">B15+1</f>
        <v>3</v>
      </c>
      <c r="C16" s="84"/>
      <c r="D16" s="84"/>
      <c r="E16" s="85"/>
      <c r="F16" s="85"/>
      <c r="G16" s="86"/>
      <c r="H16" s="86"/>
      <c r="I16" s="86"/>
      <c r="J16" s="86"/>
      <c r="K16" s="86"/>
      <c r="L16" s="87"/>
      <c r="M16" s="87"/>
      <c r="N16" s="87"/>
      <c r="O16" s="87"/>
      <c r="P16" s="88"/>
      <c r="Q16" s="89"/>
      <c r="R16" s="89"/>
      <c r="S16" s="89"/>
      <c r="T16" s="89"/>
      <c r="U16" s="89"/>
      <c r="V16" s="90"/>
      <c r="W16" s="88"/>
      <c r="X16" s="89"/>
      <c r="Y16" s="89"/>
      <c r="Z16" s="89"/>
      <c r="AA16" s="89"/>
      <c r="AB16" s="89"/>
      <c r="AC16" s="90"/>
      <c r="AD16" s="88"/>
      <c r="AE16" s="89"/>
      <c r="AF16" s="89"/>
      <c r="AG16" s="89"/>
      <c r="AH16" s="89"/>
      <c r="AI16" s="89"/>
      <c r="AJ16" s="90"/>
      <c r="AK16" s="88"/>
      <c r="AL16" s="89"/>
      <c r="AM16" s="89"/>
      <c r="AN16" s="89"/>
      <c r="AO16" s="89"/>
      <c r="AP16" s="89"/>
      <c r="AQ16" s="90"/>
      <c r="AR16" s="88"/>
      <c r="AS16" s="89"/>
      <c r="AT16" s="90"/>
      <c r="AU16" s="91" t="n">
        <f aca="false">IF($AZ$3="４週",SUM(P16:AQ16),IF($AZ$3="暦月",SUM(P16:AT16),""))</f>
        <v>0</v>
      </c>
      <c r="AV16" s="91"/>
      <c r="AW16" s="92" t="n">
        <f aca="false">IF($AZ$3="４週",AU16/4,IF($AZ$3="暦月",AU16/($AZ$7/7),""))</f>
        <v>0</v>
      </c>
      <c r="AX16" s="92"/>
      <c r="AY16" s="93"/>
      <c r="AZ16" s="93"/>
      <c r="BA16" s="93"/>
      <c r="BB16" s="93"/>
      <c r="BC16" s="93"/>
      <c r="BD16" s="93"/>
      <c r="BE16" s="0"/>
      <c r="BF16" s="0"/>
    </row>
    <row r="17" customFormat="false" ht="39.9" hidden="false" customHeight="true" outlineLevel="0" collapsed="false">
      <c r="A17" s="53"/>
      <c r="B17" s="83" t="n">
        <f aca="false">B16+1</f>
        <v>4</v>
      </c>
      <c r="C17" s="84"/>
      <c r="D17" s="84"/>
      <c r="E17" s="85"/>
      <c r="F17" s="85"/>
      <c r="G17" s="86"/>
      <c r="H17" s="86"/>
      <c r="I17" s="86"/>
      <c r="J17" s="86"/>
      <c r="K17" s="86"/>
      <c r="L17" s="87"/>
      <c r="M17" s="87"/>
      <c r="N17" s="87"/>
      <c r="O17" s="87"/>
      <c r="P17" s="88"/>
      <c r="Q17" s="89"/>
      <c r="R17" s="89"/>
      <c r="S17" s="89"/>
      <c r="T17" s="89"/>
      <c r="U17" s="89"/>
      <c r="V17" s="90"/>
      <c r="W17" s="88"/>
      <c r="X17" s="89"/>
      <c r="Y17" s="89"/>
      <c r="Z17" s="89"/>
      <c r="AA17" s="89"/>
      <c r="AB17" s="89"/>
      <c r="AC17" s="90"/>
      <c r="AD17" s="88"/>
      <c r="AE17" s="89"/>
      <c r="AF17" s="89"/>
      <c r="AG17" s="89"/>
      <c r="AH17" s="89"/>
      <c r="AI17" s="89"/>
      <c r="AJ17" s="90"/>
      <c r="AK17" s="88"/>
      <c r="AL17" s="89"/>
      <c r="AM17" s="89"/>
      <c r="AN17" s="89"/>
      <c r="AO17" s="89"/>
      <c r="AP17" s="89"/>
      <c r="AQ17" s="90"/>
      <c r="AR17" s="88"/>
      <c r="AS17" s="89"/>
      <c r="AT17" s="90"/>
      <c r="AU17" s="91" t="n">
        <f aca="false">IF($AZ$3="４週",SUM(P17:AQ17),IF($AZ$3="暦月",SUM(P17:AT17),""))</f>
        <v>0</v>
      </c>
      <c r="AV17" s="91"/>
      <c r="AW17" s="92" t="n">
        <f aca="false">IF($AZ$3="４週",AU17/4,IF($AZ$3="暦月",AU17/($AZ$7/7),""))</f>
        <v>0</v>
      </c>
      <c r="AX17" s="92"/>
      <c r="AY17" s="93"/>
      <c r="AZ17" s="93"/>
      <c r="BA17" s="93"/>
      <c r="BB17" s="93"/>
      <c r="BC17" s="93"/>
      <c r="BD17" s="93"/>
      <c r="BE17" s="0"/>
      <c r="BF17" s="0"/>
    </row>
    <row r="18" customFormat="false" ht="39.9" hidden="false" customHeight="true" outlineLevel="0" collapsed="false">
      <c r="A18" s="53"/>
      <c r="B18" s="83" t="n">
        <f aca="false">B17+1</f>
        <v>5</v>
      </c>
      <c r="C18" s="84"/>
      <c r="D18" s="84"/>
      <c r="E18" s="85"/>
      <c r="F18" s="85"/>
      <c r="G18" s="86"/>
      <c r="H18" s="86"/>
      <c r="I18" s="86"/>
      <c r="J18" s="86"/>
      <c r="K18" s="86"/>
      <c r="L18" s="87"/>
      <c r="M18" s="87"/>
      <c r="N18" s="87"/>
      <c r="O18" s="87"/>
      <c r="P18" s="88"/>
      <c r="Q18" s="89"/>
      <c r="R18" s="89"/>
      <c r="S18" s="89"/>
      <c r="T18" s="89"/>
      <c r="U18" s="89"/>
      <c r="V18" s="90"/>
      <c r="W18" s="88"/>
      <c r="X18" s="89"/>
      <c r="Y18" s="89"/>
      <c r="Z18" s="89"/>
      <c r="AA18" s="89"/>
      <c r="AB18" s="89"/>
      <c r="AC18" s="90"/>
      <c r="AD18" s="88"/>
      <c r="AE18" s="89"/>
      <c r="AF18" s="89"/>
      <c r="AG18" s="89"/>
      <c r="AH18" s="89"/>
      <c r="AI18" s="89"/>
      <c r="AJ18" s="90"/>
      <c r="AK18" s="88"/>
      <c r="AL18" s="89"/>
      <c r="AM18" s="89"/>
      <c r="AN18" s="89"/>
      <c r="AO18" s="89"/>
      <c r="AP18" s="89"/>
      <c r="AQ18" s="90"/>
      <c r="AR18" s="88"/>
      <c r="AS18" s="89"/>
      <c r="AT18" s="90"/>
      <c r="AU18" s="91" t="n">
        <f aca="false">IF($AZ$3="４週",SUM(P18:AQ18),IF($AZ$3="暦月",SUM(P18:AT18),""))</f>
        <v>0</v>
      </c>
      <c r="AV18" s="91"/>
      <c r="AW18" s="92" t="n">
        <f aca="false">IF($AZ$3="４週",AU18/4,IF($AZ$3="暦月",AU18/($AZ$7/7),""))</f>
        <v>0</v>
      </c>
      <c r="AX18" s="92"/>
      <c r="AY18" s="93"/>
      <c r="AZ18" s="93"/>
      <c r="BA18" s="93"/>
      <c r="BB18" s="93"/>
      <c r="BC18" s="93"/>
      <c r="BD18" s="93"/>
      <c r="BE18" s="0"/>
      <c r="BF18" s="0"/>
    </row>
    <row r="19" customFormat="false" ht="39.9" hidden="false" customHeight="true" outlineLevel="0" collapsed="false">
      <c r="A19" s="53"/>
      <c r="B19" s="83" t="n">
        <f aca="false">B18+1</f>
        <v>6</v>
      </c>
      <c r="C19" s="84"/>
      <c r="D19" s="84"/>
      <c r="E19" s="85"/>
      <c r="F19" s="85"/>
      <c r="G19" s="86"/>
      <c r="H19" s="86"/>
      <c r="I19" s="86"/>
      <c r="J19" s="86"/>
      <c r="K19" s="86"/>
      <c r="L19" s="87"/>
      <c r="M19" s="87"/>
      <c r="N19" s="87"/>
      <c r="O19" s="87"/>
      <c r="P19" s="88"/>
      <c r="Q19" s="89"/>
      <c r="R19" s="89"/>
      <c r="S19" s="89"/>
      <c r="T19" s="89"/>
      <c r="U19" s="89"/>
      <c r="V19" s="90"/>
      <c r="W19" s="88"/>
      <c r="X19" s="89"/>
      <c r="Y19" s="89"/>
      <c r="Z19" s="89"/>
      <c r="AA19" s="89"/>
      <c r="AB19" s="89"/>
      <c r="AC19" s="90"/>
      <c r="AD19" s="88"/>
      <c r="AE19" s="89"/>
      <c r="AF19" s="89"/>
      <c r="AG19" s="89"/>
      <c r="AH19" s="89"/>
      <c r="AI19" s="89"/>
      <c r="AJ19" s="90"/>
      <c r="AK19" s="88"/>
      <c r="AL19" s="89"/>
      <c r="AM19" s="89"/>
      <c r="AN19" s="89"/>
      <c r="AO19" s="89"/>
      <c r="AP19" s="89"/>
      <c r="AQ19" s="90"/>
      <c r="AR19" s="88"/>
      <c r="AS19" s="89"/>
      <c r="AT19" s="90"/>
      <c r="AU19" s="91" t="n">
        <f aca="false">IF($AZ$3="４週",SUM(P19:AQ19),IF($AZ$3="暦月",SUM(P19:AT19),""))</f>
        <v>0</v>
      </c>
      <c r="AV19" s="91"/>
      <c r="AW19" s="92" t="n">
        <f aca="false">IF($AZ$3="４週",AU19/4,IF($AZ$3="暦月",AU19/($AZ$7/7),""))</f>
        <v>0</v>
      </c>
      <c r="AX19" s="92"/>
      <c r="AY19" s="93"/>
      <c r="AZ19" s="93"/>
      <c r="BA19" s="93"/>
      <c r="BB19" s="93"/>
      <c r="BC19" s="93"/>
      <c r="BD19" s="93"/>
      <c r="BE19" s="0"/>
      <c r="BF19" s="0"/>
    </row>
    <row r="20" customFormat="false" ht="39.9" hidden="false" customHeight="true" outlineLevel="0" collapsed="false">
      <c r="A20" s="53"/>
      <c r="B20" s="83" t="n">
        <f aca="false">B19+1</f>
        <v>7</v>
      </c>
      <c r="C20" s="84"/>
      <c r="D20" s="84"/>
      <c r="E20" s="85"/>
      <c r="F20" s="85"/>
      <c r="G20" s="86"/>
      <c r="H20" s="86"/>
      <c r="I20" s="86"/>
      <c r="J20" s="86"/>
      <c r="K20" s="86"/>
      <c r="L20" s="87"/>
      <c r="M20" s="87"/>
      <c r="N20" s="87"/>
      <c r="O20" s="87"/>
      <c r="P20" s="88"/>
      <c r="Q20" s="89"/>
      <c r="R20" s="89"/>
      <c r="S20" s="89"/>
      <c r="T20" s="89"/>
      <c r="U20" s="89"/>
      <c r="V20" s="90"/>
      <c r="W20" s="88"/>
      <c r="X20" s="89"/>
      <c r="Y20" s="89"/>
      <c r="Z20" s="89"/>
      <c r="AA20" s="89"/>
      <c r="AB20" s="89"/>
      <c r="AC20" s="90"/>
      <c r="AD20" s="88"/>
      <c r="AE20" s="89"/>
      <c r="AF20" s="89"/>
      <c r="AG20" s="89"/>
      <c r="AH20" s="89"/>
      <c r="AI20" s="89"/>
      <c r="AJ20" s="90"/>
      <c r="AK20" s="88"/>
      <c r="AL20" s="89"/>
      <c r="AM20" s="89"/>
      <c r="AN20" s="89"/>
      <c r="AO20" s="89"/>
      <c r="AP20" s="89"/>
      <c r="AQ20" s="90"/>
      <c r="AR20" s="88"/>
      <c r="AS20" s="89"/>
      <c r="AT20" s="90"/>
      <c r="AU20" s="91" t="n">
        <f aca="false">IF($AZ$3="４週",SUM(P20:AQ20),IF($AZ$3="暦月",SUM(P20:AT20),""))</f>
        <v>0</v>
      </c>
      <c r="AV20" s="91"/>
      <c r="AW20" s="92" t="n">
        <f aca="false">IF($AZ$3="４週",AU20/4,IF($AZ$3="暦月",AU20/($AZ$7/7),""))</f>
        <v>0</v>
      </c>
      <c r="AX20" s="92"/>
      <c r="AY20" s="93"/>
      <c r="AZ20" s="93"/>
      <c r="BA20" s="93"/>
      <c r="BB20" s="93"/>
      <c r="BC20" s="93"/>
      <c r="BD20" s="93"/>
      <c r="BE20" s="0"/>
      <c r="BF20" s="0"/>
    </row>
    <row r="21" customFormat="false" ht="39.9" hidden="false" customHeight="true" outlineLevel="0" collapsed="false">
      <c r="A21" s="53"/>
      <c r="B21" s="83" t="n">
        <f aca="false">B20+1</f>
        <v>8</v>
      </c>
      <c r="C21" s="84"/>
      <c r="D21" s="84"/>
      <c r="E21" s="85"/>
      <c r="F21" s="85"/>
      <c r="G21" s="86"/>
      <c r="H21" s="86"/>
      <c r="I21" s="86"/>
      <c r="J21" s="86"/>
      <c r="K21" s="86"/>
      <c r="L21" s="87"/>
      <c r="M21" s="87"/>
      <c r="N21" s="87"/>
      <c r="O21" s="87"/>
      <c r="P21" s="88"/>
      <c r="Q21" s="89"/>
      <c r="R21" s="89"/>
      <c r="S21" s="89"/>
      <c r="T21" s="89"/>
      <c r="U21" s="89"/>
      <c r="V21" s="90"/>
      <c r="W21" s="88"/>
      <c r="X21" s="89"/>
      <c r="Y21" s="89"/>
      <c r="Z21" s="89"/>
      <c r="AA21" s="89"/>
      <c r="AB21" s="89"/>
      <c r="AC21" s="90"/>
      <c r="AD21" s="88"/>
      <c r="AE21" s="89"/>
      <c r="AF21" s="89"/>
      <c r="AG21" s="89"/>
      <c r="AH21" s="89"/>
      <c r="AI21" s="89"/>
      <c r="AJ21" s="90"/>
      <c r="AK21" s="88"/>
      <c r="AL21" s="89"/>
      <c r="AM21" s="89"/>
      <c r="AN21" s="89"/>
      <c r="AO21" s="89"/>
      <c r="AP21" s="89"/>
      <c r="AQ21" s="90"/>
      <c r="AR21" s="88"/>
      <c r="AS21" s="89"/>
      <c r="AT21" s="90"/>
      <c r="AU21" s="91" t="n">
        <f aca="false">IF($AZ$3="４週",SUM(P21:AQ21),IF($AZ$3="暦月",SUM(P21:AT21),""))</f>
        <v>0</v>
      </c>
      <c r="AV21" s="91"/>
      <c r="AW21" s="92" t="n">
        <f aca="false">IF($AZ$3="４週",AU21/4,IF($AZ$3="暦月",AU21/($AZ$7/7),""))</f>
        <v>0</v>
      </c>
      <c r="AX21" s="92"/>
      <c r="AY21" s="93"/>
      <c r="AZ21" s="93"/>
      <c r="BA21" s="93"/>
      <c r="BB21" s="93"/>
      <c r="BC21" s="93"/>
      <c r="BD21" s="93"/>
      <c r="BE21" s="0"/>
      <c r="BF21" s="0"/>
    </row>
    <row r="22" customFormat="false" ht="39.9" hidden="false" customHeight="true" outlineLevel="0" collapsed="false">
      <c r="A22" s="53"/>
      <c r="B22" s="83" t="n">
        <f aca="false">B21+1</f>
        <v>9</v>
      </c>
      <c r="C22" s="84"/>
      <c r="D22" s="84"/>
      <c r="E22" s="85"/>
      <c r="F22" s="85"/>
      <c r="G22" s="86"/>
      <c r="H22" s="86"/>
      <c r="I22" s="86"/>
      <c r="J22" s="86"/>
      <c r="K22" s="86"/>
      <c r="L22" s="87"/>
      <c r="M22" s="87"/>
      <c r="N22" s="87"/>
      <c r="O22" s="87"/>
      <c r="P22" s="88"/>
      <c r="Q22" s="89"/>
      <c r="R22" s="89"/>
      <c r="S22" s="89"/>
      <c r="T22" s="89"/>
      <c r="U22" s="89"/>
      <c r="V22" s="90"/>
      <c r="W22" s="88"/>
      <c r="X22" s="89"/>
      <c r="Y22" s="89"/>
      <c r="Z22" s="89"/>
      <c r="AA22" s="89"/>
      <c r="AB22" s="89"/>
      <c r="AC22" s="90"/>
      <c r="AD22" s="88"/>
      <c r="AE22" s="89"/>
      <c r="AF22" s="89"/>
      <c r="AG22" s="89"/>
      <c r="AH22" s="89"/>
      <c r="AI22" s="89"/>
      <c r="AJ22" s="90"/>
      <c r="AK22" s="88"/>
      <c r="AL22" s="89"/>
      <c r="AM22" s="89"/>
      <c r="AN22" s="89"/>
      <c r="AO22" s="89"/>
      <c r="AP22" s="89"/>
      <c r="AQ22" s="90"/>
      <c r="AR22" s="88"/>
      <c r="AS22" s="89"/>
      <c r="AT22" s="90"/>
      <c r="AU22" s="91" t="n">
        <f aca="false">IF($AZ$3="４週",SUM(P22:AQ22),IF($AZ$3="暦月",SUM(P22:AT22),""))</f>
        <v>0</v>
      </c>
      <c r="AV22" s="91"/>
      <c r="AW22" s="92" t="n">
        <f aca="false">IF($AZ$3="４週",AU22/4,IF($AZ$3="暦月",AU22/($AZ$7/7),""))</f>
        <v>0</v>
      </c>
      <c r="AX22" s="92"/>
      <c r="AY22" s="93"/>
      <c r="AZ22" s="93"/>
      <c r="BA22" s="93"/>
      <c r="BB22" s="93"/>
      <c r="BC22" s="93"/>
      <c r="BD22" s="93"/>
      <c r="BE22" s="0"/>
      <c r="BF22" s="0"/>
    </row>
    <row r="23" customFormat="false" ht="39.9" hidden="false" customHeight="true" outlineLevel="0" collapsed="false">
      <c r="A23" s="53"/>
      <c r="B23" s="83" t="n">
        <f aca="false">B22+1</f>
        <v>10</v>
      </c>
      <c r="C23" s="84"/>
      <c r="D23" s="84"/>
      <c r="E23" s="85"/>
      <c r="F23" s="85"/>
      <c r="G23" s="86"/>
      <c r="H23" s="86"/>
      <c r="I23" s="86"/>
      <c r="J23" s="86"/>
      <c r="K23" s="86"/>
      <c r="L23" s="87"/>
      <c r="M23" s="87"/>
      <c r="N23" s="87"/>
      <c r="O23" s="87"/>
      <c r="P23" s="88"/>
      <c r="Q23" s="89"/>
      <c r="R23" s="89"/>
      <c r="S23" s="89"/>
      <c r="T23" s="89"/>
      <c r="U23" s="89"/>
      <c r="V23" s="90"/>
      <c r="W23" s="88"/>
      <c r="X23" s="89"/>
      <c r="Y23" s="89"/>
      <c r="Z23" s="89"/>
      <c r="AA23" s="89"/>
      <c r="AB23" s="89"/>
      <c r="AC23" s="90"/>
      <c r="AD23" s="88"/>
      <c r="AE23" s="89"/>
      <c r="AF23" s="89"/>
      <c r="AG23" s="89"/>
      <c r="AH23" s="89"/>
      <c r="AI23" s="89"/>
      <c r="AJ23" s="90"/>
      <c r="AK23" s="88"/>
      <c r="AL23" s="89"/>
      <c r="AM23" s="89"/>
      <c r="AN23" s="89"/>
      <c r="AO23" s="89"/>
      <c r="AP23" s="89"/>
      <c r="AQ23" s="90"/>
      <c r="AR23" s="88"/>
      <c r="AS23" s="89"/>
      <c r="AT23" s="90"/>
      <c r="AU23" s="91" t="n">
        <f aca="false">IF($AZ$3="４週",SUM(P23:AQ23),IF($AZ$3="暦月",SUM(P23:AT23),""))</f>
        <v>0</v>
      </c>
      <c r="AV23" s="91"/>
      <c r="AW23" s="92" t="n">
        <f aca="false">IF($AZ$3="４週",AU23/4,IF($AZ$3="暦月",AU23/($AZ$7/7),""))</f>
        <v>0</v>
      </c>
      <c r="AX23" s="92"/>
      <c r="AY23" s="93"/>
      <c r="AZ23" s="93"/>
      <c r="BA23" s="93"/>
      <c r="BB23" s="93"/>
      <c r="BC23" s="93"/>
      <c r="BD23" s="93"/>
      <c r="BE23" s="0"/>
      <c r="BF23" s="0"/>
    </row>
    <row r="24" customFormat="false" ht="39.9" hidden="false" customHeight="true" outlineLevel="0" collapsed="false">
      <c r="A24" s="53"/>
      <c r="B24" s="83" t="n">
        <f aca="false">B23+1</f>
        <v>11</v>
      </c>
      <c r="C24" s="84"/>
      <c r="D24" s="84"/>
      <c r="E24" s="85"/>
      <c r="F24" s="85"/>
      <c r="G24" s="86"/>
      <c r="H24" s="86"/>
      <c r="I24" s="86"/>
      <c r="J24" s="86"/>
      <c r="K24" s="86"/>
      <c r="L24" s="87"/>
      <c r="M24" s="87"/>
      <c r="N24" s="87"/>
      <c r="O24" s="87"/>
      <c r="P24" s="88"/>
      <c r="Q24" s="89"/>
      <c r="R24" s="89"/>
      <c r="S24" s="89"/>
      <c r="T24" s="89"/>
      <c r="U24" s="89"/>
      <c r="V24" s="90"/>
      <c r="W24" s="88"/>
      <c r="X24" s="89"/>
      <c r="Y24" s="89"/>
      <c r="Z24" s="89"/>
      <c r="AA24" s="89"/>
      <c r="AB24" s="89"/>
      <c r="AC24" s="90"/>
      <c r="AD24" s="88"/>
      <c r="AE24" s="89"/>
      <c r="AF24" s="89"/>
      <c r="AG24" s="89"/>
      <c r="AH24" s="89"/>
      <c r="AI24" s="89"/>
      <c r="AJ24" s="90"/>
      <c r="AK24" s="88"/>
      <c r="AL24" s="89"/>
      <c r="AM24" s="89"/>
      <c r="AN24" s="89"/>
      <c r="AO24" s="89"/>
      <c r="AP24" s="89"/>
      <c r="AQ24" s="90"/>
      <c r="AR24" s="88"/>
      <c r="AS24" s="89"/>
      <c r="AT24" s="90"/>
      <c r="AU24" s="91" t="n">
        <f aca="false">IF($AZ$3="４週",SUM(P24:AQ24),IF($AZ$3="暦月",SUM(P24:AT24),""))</f>
        <v>0</v>
      </c>
      <c r="AV24" s="91"/>
      <c r="AW24" s="92" t="n">
        <f aca="false">IF($AZ$3="４週",AU24/4,IF($AZ$3="暦月",AU24/($AZ$7/7),""))</f>
        <v>0</v>
      </c>
      <c r="AX24" s="92"/>
      <c r="AY24" s="93"/>
      <c r="AZ24" s="93"/>
      <c r="BA24" s="93"/>
      <c r="BB24" s="93"/>
      <c r="BC24" s="93"/>
      <c r="BD24" s="93"/>
      <c r="BE24" s="0"/>
      <c r="BF24" s="0"/>
    </row>
    <row r="25" customFormat="false" ht="39.9" hidden="false" customHeight="true" outlineLevel="0" collapsed="false">
      <c r="A25" s="53"/>
      <c r="B25" s="83" t="n">
        <f aca="false">B24+1</f>
        <v>12</v>
      </c>
      <c r="C25" s="84"/>
      <c r="D25" s="84"/>
      <c r="E25" s="85"/>
      <c r="F25" s="85"/>
      <c r="G25" s="86"/>
      <c r="H25" s="86"/>
      <c r="I25" s="86"/>
      <c r="J25" s="86"/>
      <c r="K25" s="86"/>
      <c r="L25" s="87"/>
      <c r="M25" s="87"/>
      <c r="N25" s="87"/>
      <c r="O25" s="87"/>
      <c r="P25" s="88"/>
      <c r="Q25" s="89"/>
      <c r="R25" s="89"/>
      <c r="S25" s="89"/>
      <c r="T25" s="89"/>
      <c r="U25" s="89"/>
      <c r="V25" s="90"/>
      <c r="W25" s="88"/>
      <c r="X25" s="89"/>
      <c r="Y25" s="89"/>
      <c r="Z25" s="89"/>
      <c r="AA25" s="89"/>
      <c r="AB25" s="89"/>
      <c r="AC25" s="90"/>
      <c r="AD25" s="88"/>
      <c r="AE25" s="89"/>
      <c r="AF25" s="89"/>
      <c r="AG25" s="89"/>
      <c r="AH25" s="89"/>
      <c r="AI25" s="89"/>
      <c r="AJ25" s="90"/>
      <c r="AK25" s="88"/>
      <c r="AL25" s="89"/>
      <c r="AM25" s="89"/>
      <c r="AN25" s="89"/>
      <c r="AO25" s="89"/>
      <c r="AP25" s="89"/>
      <c r="AQ25" s="90"/>
      <c r="AR25" s="88"/>
      <c r="AS25" s="89"/>
      <c r="AT25" s="90"/>
      <c r="AU25" s="91" t="n">
        <f aca="false">IF($AZ$3="４週",SUM(P25:AQ25),IF($AZ$3="暦月",SUM(P25:AT25),""))</f>
        <v>0</v>
      </c>
      <c r="AV25" s="91"/>
      <c r="AW25" s="92" t="n">
        <f aca="false">IF($AZ$3="４週",AU25/4,IF($AZ$3="暦月",AU25/($AZ$7/7),""))</f>
        <v>0</v>
      </c>
      <c r="AX25" s="92"/>
      <c r="AY25" s="93"/>
      <c r="AZ25" s="93"/>
      <c r="BA25" s="93"/>
      <c r="BB25" s="93"/>
      <c r="BC25" s="93"/>
      <c r="BD25" s="93"/>
      <c r="BE25" s="0"/>
      <c r="BF25" s="0"/>
    </row>
    <row r="26" customFormat="false" ht="39.9" hidden="false" customHeight="true" outlineLevel="0" collapsed="false">
      <c r="A26" s="53"/>
      <c r="B26" s="83" t="n">
        <f aca="false">B25+1</f>
        <v>13</v>
      </c>
      <c r="C26" s="84"/>
      <c r="D26" s="84"/>
      <c r="E26" s="85"/>
      <c r="F26" s="85"/>
      <c r="G26" s="86"/>
      <c r="H26" s="86"/>
      <c r="I26" s="86"/>
      <c r="J26" s="86"/>
      <c r="K26" s="86"/>
      <c r="L26" s="87"/>
      <c r="M26" s="87"/>
      <c r="N26" s="87"/>
      <c r="O26" s="87"/>
      <c r="P26" s="88"/>
      <c r="Q26" s="89"/>
      <c r="R26" s="89"/>
      <c r="S26" s="89"/>
      <c r="T26" s="89"/>
      <c r="U26" s="89"/>
      <c r="V26" s="90"/>
      <c r="W26" s="88"/>
      <c r="X26" s="89"/>
      <c r="Y26" s="89"/>
      <c r="Z26" s="89"/>
      <c r="AA26" s="89"/>
      <c r="AB26" s="89"/>
      <c r="AC26" s="90"/>
      <c r="AD26" s="88"/>
      <c r="AE26" s="89"/>
      <c r="AF26" s="89"/>
      <c r="AG26" s="89"/>
      <c r="AH26" s="89"/>
      <c r="AI26" s="89"/>
      <c r="AJ26" s="90"/>
      <c r="AK26" s="88"/>
      <c r="AL26" s="89"/>
      <c r="AM26" s="89"/>
      <c r="AN26" s="89"/>
      <c r="AO26" s="89"/>
      <c r="AP26" s="89"/>
      <c r="AQ26" s="90"/>
      <c r="AR26" s="88"/>
      <c r="AS26" s="89"/>
      <c r="AT26" s="90"/>
      <c r="AU26" s="91" t="n">
        <f aca="false">IF($AZ$3="４週",SUM(P26:AQ26),IF($AZ$3="暦月",SUM(P26:AT26),""))</f>
        <v>0</v>
      </c>
      <c r="AV26" s="91"/>
      <c r="AW26" s="92" t="n">
        <f aca="false">IF($AZ$3="４週",AU26/4,IF($AZ$3="暦月",AU26/($AZ$7/7),""))</f>
        <v>0</v>
      </c>
      <c r="AX26" s="92"/>
      <c r="AY26" s="93"/>
      <c r="AZ26" s="93"/>
      <c r="BA26" s="93"/>
      <c r="BB26" s="93"/>
      <c r="BC26" s="93"/>
      <c r="BD26" s="93"/>
      <c r="BE26" s="0"/>
      <c r="BF26" s="0"/>
    </row>
    <row r="27" customFormat="false" ht="39.9" hidden="false" customHeight="true" outlineLevel="0" collapsed="false">
      <c r="A27" s="53"/>
      <c r="B27" s="83" t="n">
        <f aca="false">B26+1</f>
        <v>14</v>
      </c>
      <c r="C27" s="84"/>
      <c r="D27" s="84"/>
      <c r="E27" s="85"/>
      <c r="F27" s="85"/>
      <c r="G27" s="86"/>
      <c r="H27" s="86"/>
      <c r="I27" s="86"/>
      <c r="J27" s="86"/>
      <c r="K27" s="86"/>
      <c r="L27" s="87"/>
      <c r="M27" s="87"/>
      <c r="N27" s="87"/>
      <c r="O27" s="87"/>
      <c r="P27" s="88"/>
      <c r="Q27" s="89"/>
      <c r="R27" s="89"/>
      <c r="S27" s="89"/>
      <c r="T27" s="89"/>
      <c r="U27" s="89"/>
      <c r="V27" s="90"/>
      <c r="W27" s="88"/>
      <c r="X27" s="89"/>
      <c r="Y27" s="89"/>
      <c r="Z27" s="89"/>
      <c r="AA27" s="89"/>
      <c r="AB27" s="89"/>
      <c r="AC27" s="90"/>
      <c r="AD27" s="88"/>
      <c r="AE27" s="89"/>
      <c r="AF27" s="89"/>
      <c r="AG27" s="89"/>
      <c r="AH27" s="89"/>
      <c r="AI27" s="89"/>
      <c r="AJ27" s="90"/>
      <c r="AK27" s="88"/>
      <c r="AL27" s="89"/>
      <c r="AM27" s="89"/>
      <c r="AN27" s="89"/>
      <c r="AO27" s="89"/>
      <c r="AP27" s="89"/>
      <c r="AQ27" s="90"/>
      <c r="AR27" s="88"/>
      <c r="AS27" s="89"/>
      <c r="AT27" s="90"/>
      <c r="AU27" s="91" t="n">
        <f aca="false">IF($AZ$3="４週",SUM(P27:AQ27),IF($AZ$3="暦月",SUM(P27:AT27),""))</f>
        <v>0</v>
      </c>
      <c r="AV27" s="91"/>
      <c r="AW27" s="92" t="n">
        <f aca="false">IF($AZ$3="４週",AU27/4,IF($AZ$3="暦月",AU27/($AZ$7/7),""))</f>
        <v>0</v>
      </c>
      <c r="AX27" s="92"/>
      <c r="AY27" s="93"/>
      <c r="AZ27" s="93"/>
      <c r="BA27" s="93"/>
      <c r="BB27" s="93"/>
      <c r="BC27" s="93"/>
      <c r="BD27" s="93"/>
      <c r="BE27" s="0"/>
      <c r="BF27" s="0"/>
    </row>
    <row r="28" customFormat="false" ht="39.9" hidden="false" customHeight="true" outlineLevel="0" collapsed="false">
      <c r="A28" s="53"/>
      <c r="B28" s="83" t="n">
        <f aca="false">B27+1</f>
        <v>15</v>
      </c>
      <c r="C28" s="84"/>
      <c r="D28" s="84"/>
      <c r="E28" s="85"/>
      <c r="F28" s="85"/>
      <c r="G28" s="86"/>
      <c r="H28" s="86"/>
      <c r="I28" s="86"/>
      <c r="J28" s="86"/>
      <c r="K28" s="86"/>
      <c r="L28" s="87"/>
      <c r="M28" s="87"/>
      <c r="N28" s="87"/>
      <c r="O28" s="87"/>
      <c r="P28" s="88"/>
      <c r="Q28" s="89"/>
      <c r="R28" s="89"/>
      <c r="S28" s="89"/>
      <c r="T28" s="89"/>
      <c r="U28" s="89"/>
      <c r="V28" s="90"/>
      <c r="W28" s="88"/>
      <c r="X28" s="89"/>
      <c r="Y28" s="89"/>
      <c r="Z28" s="89"/>
      <c r="AA28" s="89"/>
      <c r="AB28" s="89"/>
      <c r="AC28" s="90"/>
      <c r="AD28" s="88"/>
      <c r="AE28" s="89"/>
      <c r="AF28" s="89"/>
      <c r="AG28" s="89"/>
      <c r="AH28" s="89"/>
      <c r="AI28" s="89"/>
      <c r="AJ28" s="90"/>
      <c r="AK28" s="88"/>
      <c r="AL28" s="89"/>
      <c r="AM28" s="89"/>
      <c r="AN28" s="89"/>
      <c r="AO28" s="89"/>
      <c r="AP28" s="89"/>
      <c r="AQ28" s="90"/>
      <c r="AR28" s="88"/>
      <c r="AS28" s="89"/>
      <c r="AT28" s="90"/>
      <c r="AU28" s="91" t="n">
        <f aca="false">IF($AZ$3="４週",SUM(P28:AQ28),IF($AZ$3="暦月",SUM(P28:AT28),""))</f>
        <v>0</v>
      </c>
      <c r="AV28" s="91"/>
      <c r="AW28" s="92" t="n">
        <f aca="false">IF($AZ$3="４週",AU28/4,IF($AZ$3="暦月",AU28/($AZ$7/7),""))</f>
        <v>0</v>
      </c>
      <c r="AX28" s="92"/>
      <c r="AY28" s="93"/>
      <c r="AZ28" s="93"/>
      <c r="BA28" s="93"/>
      <c r="BB28" s="93"/>
      <c r="BC28" s="93"/>
      <c r="BD28" s="93"/>
      <c r="BE28" s="0"/>
      <c r="BF28" s="0"/>
    </row>
    <row r="29" customFormat="false" ht="39.9" hidden="false" customHeight="true" outlineLevel="0" collapsed="false">
      <c r="A29" s="53"/>
      <c r="B29" s="83" t="n">
        <f aca="false">B28+1</f>
        <v>16</v>
      </c>
      <c r="C29" s="84"/>
      <c r="D29" s="84"/>
      <c r="E29" s="85"/>
      <c r="F29" s="85"/>
      <c r="G29" s="86"/>
      <c r="H29" s="86"/>
      <c r="I29" s="86"/>
      <c r="J29" s="86"/>
      <c r="K29" s="86"/>
      <c r="L29" s="87"/>
      <c r="M29" s="87"/>
      <c r="N29" s="87"/>
      <c r="O29" s="87"/>
      <c r="P29" s="88"/>
      <c r="Q29" s="89"/>
      <c r="R29" s="89"/>
      <c r="S29" s="89"/>
      <c r="T29" s="89"/>
      <c r="U29" s="89"/>
      <c r="V29" s="90"/>
      <c r="W29" s="88"/>
      <c r="X29" s="89"/>
      <c r="Y29" s="89"/>
      <c r="Z29" s="89"/>
      <c r="AA29" s="89"/>
      <c r="AB29" s="89"/>
      <c r="AC29" s="90"/>
      <c r="AD29" s="88"/>
      <c r="AE29" s="89"/>
      <c r="AF29" s="89"/>
      <c r="AG29" s="89"/>
      <c r="AH29" s="89"/>
      <c r="AI29" s="89"/>
      <c r="AJ29" s="90"/>
      <c r="AK29" s="88"/>
      <c r="AL29" s="89"/>
      <c r="AM29" s="89"/>
      <c r="AN29" s="89"/>
      <c r="AO29" s="89"/>
      <c r="AP29" s="89"/>
      <c r="AQ29" s="90"/>
      <c r="AR29" s="88"/>
      <c r="AS29" s="89"/>
      <c r="AT29" s="90"/>
      <c r="AU29" s="91" t="n">
        <f aca="false">IF($AZ$3="４週",SUM(P29:AQ29),IF($AZ$3="暦月",SUM(P29:AT29),""))</f>
        <v>0</v>
      </c>
      <c r="AV29" s="91"/>
      <c r="AW29" s="92" t="n">
        <f aca="false">IF($AZ$3="４週",AU29/4,IF($AZ$3="暦月",AU29/($AZ$7/7),""))</f>
        <v>0</v>
      </c>
      <c r="AX29" s="92"/>
      <c r="AY29" s="93"/>
      <c r="AZ29" s="93"/>
      <c r="BA29" s="93"/>
      <c r="BB29" s="93"/>
      <c r="BC29" s="93"/>
      <c r="BD29" s="93"/>
      <c r="BE29" s="0"/>
      <c r="BF29" s="0"/>
    </row>
    <row r="30" customFormat="false" ht="39.9" hidden="false" customHeight="true" outlineLevel="0" collapsed="false">
      <c r="A30" s="53"/>
      <c r="B30" s="83" t="n">
        <f aca="false">B29+1</f>
        <v>17</v>
      </c>
      <c r="C30" s="84"/>
      <c r="D30" s="84"/>
      <c r="E30" s="85"/>
      <c r="F30" s="85"/>
      <c r="G30" s="86"/>
      <c r="H30" s="86"/>
      <c r="I30" s="86"/>
      <c r="J30" s="86"/>
      <c r="K30" s="86"/>
      <c r="L30" s="87"/>
      <c r="M30" s="87"/>
      <c r="N30" s="87"/>
      <c r="O30" s="87"/>
      <c r="P30" s="88"/>
      <c r="Q30" s="89"/>
      <c r="R30" s="89"/>
      <c r="S30" s="89"/>
      <c r="T30" s="89"/>
      <c r="U30" s="89"/>
      <c r="V30" s="90"/>
      <c r="W30" s="88"/>
      <c r="X30" s="89"/>
      <c r="Y30" s="89"/>
      <c r="Z30" s="89"/>
      <c r="AA30" s="89"/>
      <c r="AB30" s="89"/>
      <c r="AC30" s="90"/>
      <c r="AD30" s="88"/>
      <c r="AE30" s="89"/>
      <c r="AF30" s="89"/>
      <c r="AG30" s="89"/>
      <c r="AH30" s="89"/>
      <c r="AI30" s="89"/>
      <c r="AJ30" s="90"/>
      <c r="AK30" s="88"/>
      <c r="AL30" s="89"/>
      <c r="AM30" s="89"/>
      <c r="AN30" s="89"/>
      <c r="AO30" s="89"/>
      <c r="AP30" s="89"/>
      <c r="AQ30" s="90"/>
      <c r="AR30" s="88"/>
      <c r="AS30" s="89"/>
      <c r="AT30" s="90"/>
      <c r="AU30" s="91" t="n">
        <f aca="false">IF($AZ$3="４週",SUM(P30:AQ30),IF($AZ$3="暦月",SUM(P30:AT30),""))</f>
        <v>0</v>
      </c>
      <c r="AV30" s="91"/>
      <c r="AW30" s="92" t="n">
        <f aca="false">IF($AZ$3="４週",AU30/4,IF($AZ$3="暦月",AU30/($AZ$7/7),""))</f>
        <v>0</v>
      </c>
      <c r="AX30" s="92"/>
      <c r="AY30" s="93"/>
      <c r="AZ30" s="93"/>
      <c r="BA30" s="93"/>
      <c r="BB30" s="93"/>
      <c r="BC30" s="93"/>
      <c r="BD30" s="93"/>
      <c r="BE30" s="0"/>
      <c r="BF30" s="0"/>
    </row>
    <row r="31" customFormat="false" ht="39.9" hidden="false" customHeight="true" outlineLevel="0" collapsed="false">
      <c r="A31" s="53"/>
      <c r="B31" s="94" t="n">
        <f aca="false">B30+1</f>
        <v>18</v>
      </c>
      <c r="C31" s="95"/>
      <c r="D31" s="95"/>
      <c r="E31" s="96"/>
      <c r="F31" s="96"/>
      <c r="G31" s="97"/>
      <c r="H31" s="97"/>
      <c r="I31" s="97"/>
      <c r="J31" s="97"/>
      <c r="K31" s="97"/>
      <c r="L31" s="98"/>
      <c r="M31" s="98"/>
      <c r="N31" s="98"/>
      <c r="O31" s="98"/>
      <c r="P31" s="99"/>
      <c r="Q31" s="100"/>
      <c r="R31" s="100"/>
      <c r="S31" s="100"/>
      <c r="T31" s="100"/>
      <c r="U31" s="100"/>
      <c r="V31" s="10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1"/>
      <c r="AU31" s="102" t="n">
        <f aca="false">IF($AZ$3="４週",SUM(P31:AQ31),IF($AZ$3="暦月",SUM(P31:AT31),""))</f>
        <v>0</v>
      </c>
      <c r="AV31" s="102"/>
      <c r="AW31" s="103" t="n">
        <f aca="false">IF($AZ$3="４週",AU31/4,IF($AZ$3="暦月",AU31/($AZ$7/7),""))</f>
        <v>0</v>
      </c>
      <c r="AX31" s="103"/>
      <c r="AY31" s="104"/>
      <c r="AZ31" s="104"/>
      <c r="BA31" s="104"/>
      <c r="BB31" s="104"/>
      <c r="BC31" s="104"/>
      <c r="BD31" s="104"/>
      <c r="BE31" s="0"/>
      <c r="BF31" s="0"/>
    </row>
    <row r="32" customFormat="false" ht="20.25" hidden="false" customHeight="true" outlineLevel="0" collapsed="false">
      <c r="A32" s="53"/>
      <c r="B32" s="53"/>
      <c r="C32" s="105"/>
      <c r="D32" s="106"/>
      <c r="E32" s="107"/>
      <c r="F32" s="55"/>
      <c r="G32" s="55"/>
      <c r="H32" s="55"/>
      <c r="I32" s="55"/>
      <c r="J32" s="55"/>
      <c r="K32" s="55"/>
      <c r="L32" s="55"/>
      <c r="M32" s="55"/>
      <c r="N32" s="55"/>
      <c r="O32" s="55"/>
      <c r="P32" s="55"/>
      <c r="Q32" s="55"/>
      <c r="R32" s="55"/>
      <c r="S32" s="55"/>
      <c r="T32" s="55"/>
      <c r="U32" s="55"/>
      <c r="V32" s="55"/>
      <c r="W32" s="55"/>
      <c r="X32" s="55"/>
      <c r="Y32" s="55"/>
      <c r="Z32" s="55"/>
      <c r="AA32" s="55"/>
      <c r="AB32" s="55"/>
      <c r="AC32" s="148"/>
      <c r="AD32" s="55"/>
      <c r="AE32" s="55"/>
      <c r="AF32" s="55"/>
      <c r="AG32" s="55"/>
      <c r="AH32" s="55"/>
      <c r="AI32" s="55"/>
      <c r="AJ32" s="55"/>
      <c r="AK32" s="55"/>
      <c r="AL32" s="55"/>
      <c r="AM32" s="55"/>
      <c r="AN32" s="55"/>
      <c r="AO32" s="55"/>
      <c r="AP32" s="55"/>
      <c r="AQ32" s="55"/>
      <c r="AR32" s="55"/>
      <c r="AS32" s="55"/>
      <c r="AT32" s="55"/>
      <c r="AU32" s="55"/>
      <c r="AV32" s="53"/>
      <c r="AW32" s="53"/>
      <c r="AX32" s="53"/>
      <c r="AY32" s="53"/>
      <c r="AZ32" s="53"/>
      <c r="BA32" s="53"/>
      <c r="BB32" s="53"/>
      <c r="BC32" s="53"/>
      <c r="BD32" s="53"/>
      <c r="BE32" s="0"/>
      <c r="BF32" s="0"/>
    </row>
    <row r="33" customFormat="false" ht="20.25" hidden="false" customHeight="true" outlineLevel="0" collapsed="false">
      <c r="A33" s="53"/>
      <c r="B33" s="109" t="s">
        <v>46</v>
      </c>
      <c r="C33" s="109"/>
      <c r="D33" s="109"/>
      <c r="E33" s="109"/>
      <c r="F33" s="109"/>
      <c r="G33" s="109"/>
      <c r="H33" s="109"/>
      <c r="I33" s="109"/>
      <c r="J33" s="109"/>
      <c r="K33" s="109"/>
      <c r="L33" s="110"/>
      <c r="M33" s="109"/>
      <c r="N33" s="109"/>
      <c r="O33" s="109"/>
      <c r="P33" s="109"/>
      <c r="Q33" s="109"/>
      <c r="R33" s="109"/>
      <c r="S33" s="109"/>
      <c r="T33" s="111" t="s">
        <v>47</v>
      </c>
      <c r="U33" s="109"/>
      <c r="V33" s="109"/>
      <c r="W33" s="109"/>
      <c r="X33" s="109"/>
      <c r="Y33" s="109"/>
      <c r="Z33" s="112"/>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0"/>
      <c r="BF33" s="0"/>
    </row>
    <row r="34" customFormat="false" ht="20.25" hidden="false" customHeight="true" outlineLevel="0" collapsed="false">
      <c r="A34" s="53"/>
      <c r="B34" s="109"/>
      <c r="C34" s="113" t="s">
        <v>48</v>
      </c>
      <c r="D34" s="113"/>
      <c r="E34" s="114" t="s">
        <v>49</v>
      </c>
      <c r="F34" s="114"/>
      <c r="G34" s="114"/>
      <c r="H34" s="114"/>
      <c r="I34" s="109"/>
      <c r="J34" s="115" t="s">
        <v>50</v>
      </c>
      <c r="K34" s="115"/>
      <c r="L34" s="115"/>
      <c r="M34" s="115"/>
      <c r="N34" s="48"/>
      <c r="O34" s="48"/>
      <c r="P34" s="114" t="s">
        <v>51</v>
      </c>
      <c r="Q34" s="114"/>
      <c r="R34" s="109"/>
      <c r="S34" s="109"/>
      <c r="T34" s="116" t="s">
        <v>52</v>
      </c>
      <c r="U34" s="116"/>
      <c r="V34" s="116" t="s">
        <v>53</v>
      </c>
      <c r="W34" s="116"/>
      <c r="X34" s="116"/>
      <c r="Y34" s="116"/>
      <c r="Z34" s="112"/>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0"/>
      <c r="BF34" s="0"/>
    </row>
    <row r="35" customFormat="false" ht="20.25" hidden="false" customHeight="true" outlineLevel="0" collapsed="false">
      <c r="A35" s="53"/>
      <c r="B35" s="109"/>
      <c r="C35" s="113"/>
      <c r="D35" s="113"/>
      <c r="E35" s="113" t="s">
        <v>54</v>
      </c>
      <c r="F35" s="113"/>
      <c r="G35" s="113" t="s">
        <v>55</v>
      </c>
      <c r="H35" s="113"/>
      <c r="I35" s="109"/>
      <c r="J35" s="113" t="s">
        <v>54</v>
      </c>
      <c r="K35" s="113"/>
      <c r="L35" s="113" t="s">
        <v>55</v>
      </c>
      <c r="M35" s="113"/>
      <c r="N35" s="48"/>
      <c r="O35" s="48"/>
      <c r="P35" s="114" t="s">
        <v>56</v>
      </c>
      <c r="Q35" s="114"/>
      <c r="R35" s="109"/>
      <c r="S35" s="109"/>
      <c r="T35" s="67" t="s">
        <v>37</v>
      </c>
      <c r="U35" s="67"/>
      <c r="V35" s="116" t="s">
        <v>57</v>
      </c>
      <c r="W35" s="116"/>
      <c r="X35" s="116"/>
      <c r="Y35" s="116"/>
      <c r="Z35" s="117"/>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0"/>
      <c r="BF35" s="0"/>
    </row>
    <row r="36" customFormat="false" ht="20.25" hidden="false" customHeight="true" outlineLevel="0" collapsed="false">
      <c r="A36" s="53"/>
      <c r="B36" s="109"/>
      <c r="C36" s="67" t="s">
        <v>37</v>
      </c>
      <c r="D36" s="67"/>
      <c r="E36" s="118" t="n">
        <f aca="false">SUMIFS($AU$14:$AV$31,$C$14:$D$31,"介護支援専門員",$E$14:$F$31,"A")</f>
        <v>0</v>
      </c>
      <c r="F36" s="118"/>
      <c r="G36" s="119" t="n">
        <f aca="false">SUMIFS($AW$14:$AX$31,$C$14:$D$31,"介護支援専門員",$E$14:$F$31,"A")</f>
        <v>0</v>
      </c>
      <c r="H36" s="119"/>
      <c r="I36" s="120"/>
      <c r="J36" s="121" t="n">
        <v>0</v>
      </c>
      <c r="K36" s="121"/>
      <c r="L36" s="121" t="n">
        <v>0</v>
      </c>
      <c r="M36" s="121"/>
      <c r="N36" s="122"/>
      <c r="O36" s="122"/>
      <c r="P36" s="121" t="n">
        <v>0</v>
      </c>
      <c r="Q36" s="121"/>
      <c r="R36" s="109"/>
      <c r="S36" s="109"/>
      <c r="T36" s="67" t="s">
        <v>58</v>
      </c>
      <c r="U36" s="67"/>
      <c r="V36" s="116" t="s">
        <v>59</v>
      </c>
      <c r="W36" s="116"/>
      <c r="X36" s="116"/>
      <c r="Y36" s="116"/>
      <c r="Z36" s="31"/>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0"/>
      <c r="BF36" s="0"/>
    </row>
    <row r="37" customFormat="false" ht="20.25" hidden="false" customHeight="true" outlineLevel="0" collapsed="false">
      <c r="A37" s="53"/>
      <c r="B37" s="109"/>
      <c r="C37" s="67" t="s">
        <v>58</v>
      </c>
      <c r="D37" s="67"/>
      <c r="E37" s="118" t="n">
        <f aca="false">SUMIFS($AU$14:$AV$31,$C$14:$D$31,"介護支援専門員",$E$14:$F$31,"B")</f>
        <v>0</v>
      </c>
      <c r="F37" s="118"/>
      <c r="G37" s="119" t="n">
        <f aca="false">SUMIFS($AW$14:$AX$31,$C$14:$D$31,"介護支援専門員",$E$14:$F$31,"B")</f>
        <v>0</v>
      </c>
      <c r="H37" s="119"/>
      <c r="I37" s="120"/>
      <c r="J37" s="121" t="n">
        <v>0</v>
      </c>
      <c r="K37" s="121"/>
      <c r="L37" s="121" t="n">
        <v>0</v>
      </c>
      <c r="M37" s="121"/>
      <c r="N37" s="122"/>
      <c r="O37" s="122"/>
      <c r="P37" s="121" t="n">
        <v>0</v>
      </c>
      <c r="Q37" s="121"/>
      <c r="R37" s="109"/>
      <c r="S37" s="109"/>
      <c r="T37" s="67" t="s">
        <v>44</v>
      </c>
      <c r="U37" s="67"/>
      <c r="V37" s="116" t="s">
        <v>60</v>
      </c>
      <c r="W37" s="116"/>
      <c r="X37" s="116"/>
      <c r="Y37" s="116"/>
      <c r="Z37" s="31"/>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0"/>
      <c r="BF37" s="0"/>
    </row>
    <row r="38" customFormat="false" ht="20.25" hidden="false" customHeight="true" outlineLevel="0" collapsed="false">
      <c r="A38" s="53"/>
      <c r="B38" s="109"/>
      <c r="C38" s="67" t="s">
        <v>44</v>
      </c>
      <c r="D38" s="67"/>
      <c r="E38" s="118" t="n">
        <f aca="false">SUMIFS($AU$14:$AV$31,$C$14:$D$31,"介護支援専門員",$E$14:$F$31,"C")</f>
        <v>0</v>
      </c>
      <c r="F38" s="118"/>
      <c r="G38" s="119" t="n">
        <f aca="false">SUMIFS($AW$14:$AX$31,$C$14:$D$31,"介護支援専門員",$E$14:$F$31,"C")</f>
        <v>0</v>
      </c>
      <c r="H38" s="119"/>
      <c r="I38" s="120"/>
      <c r="J38" s="121" t="n">
        <v>0</v>
      </c>
      <c r="K38" s="121"/>
      <c r="L38" s="123" t="n">
        <v>0</v>
      </c>
      <c r="M38" s="123"/>
      <c r="N38" s="122"/>
      <c r="O38" s="122"/>
      <c r="P38" s="118" t="s">
        <v>61</v>
      </c>
      <c r="Q38" s="118"/>
      <c r="R38" s="109"/>
      <c r="S38" s="109"/>
      <c r="T38" s="67" t="s">
        <v>62</v>
      </c>
      <c r="U38" s="67"/>
      <c r="V38" s="116" t="s">
        <v>63</v>
      </c>
      <c r="W38" s="116"/>
      <c r="X38" s="116"/>
      <c r="Y38" s="116"/>
      <c r="Z38" s="124"/>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0"/>
      <c r="BF38" s="0"/>
    </row>
    <row r="39" customFormat="false" ht="20.25" hidden="false" customHeight="true" outlineLevel="0" collapsed="false">
      <c r="A39" s="53"/>
      <c r="B39" s="109"/>
      <c r="C39" s="67" t="s">
        <v>62</v>
      </c>
      <c r="D39" s="67"/>
      <c r="E39" s="118" t="n">
        <f aca="false">SUMIFS($AU$14:$AV$31,$C$14:$D$31,"介護支援専門員",$E$14:$F$31,"D")</f>
        <v>0</v>
      </c>
      <c r="F39" s="118"/>
      <c r="G39" s="119" t="n">
        <f aca="false">SUMIFS($AW$14:$AX$31,$C$14:$D$31,"介護支援専門員",$E$14:$F$31,"D")</f>
        <v>0</v>
      </c>
      <c r="H39" s="119"/>
      <c r="I39" s="120"/>
      <c r="J39" s="121" t="n">
        <v>0</v>
      </c>
      <c r="K39" s="121"/>
      <c r="L39" s="123" t="n">
        <v>0</v>
      </c>
      <c r="M39" s="123"/>
      <c r="N39" s="122"/>
      <c r="O39" s="122"/>
      <c r="P39" s="118" t="s">
        <v>61</v>
      </c>
      <c r="Q39" s="118"/>
      <c r="R39" s="109"/>
      <c r="S39" s="109"/>
      <c r="T39" s="109"/>
      <c r="U39" s="31"/>
      <c r="V39" s="31"/>
      <c r="W39" s="125"/>
      <c r="X39" s="125"/>
      <c r="Y39" s="126"/>
      <c r="Z39" s="126"/>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0"/>
      <c r="BF39" s="0"/>
    </row>
    <row r="40" customFormat="false" ht="20.25" hidden="false" customHeight="true" outlineLevel="0" collapsed="false">
      <c r="A40" s="53"/>
      <c r="B40" s="109"/>
      <c r="C40" s="116" t="s">
        <v>64</v>
      </c>
      <c r="D40" s="116"/>
      <c r="E40" s="118" t="n">
        <f aca="false">SUM(E36:F39)</f>
        <v>0</v>
      </c>
      <c r="F40" s="118"/>
      <c r="G40" s="119" t="n">
        <f aca="false">SUM(G36:H39)</f>
        <v>0</v>
      </c>
      <c r="H40" s="119"/>
      <c r="I40" s="120"/>
      <c r="J40" s="118" t="n">
        <f aca="false">SUM(J36:K39)</f>
        <v>0</v>
      </c>
      <c r="K40" s="118"/>
      <c r="L40" s="118" t="n">
        <f aca="false">SUM(L36:M39)</f>
        <v>0</v>
      </c>
      <c r="M40" s="118"/>
      <c r="N40" s="122"/>
      <c r="O40" s="122"/>
      <c r="P40" s="118" t="n">
        <f aca="false">SUM(P36:Q37)</f>
        <v>0</v>
      </c>
      <c r="Q40" s="118"/>
      <c r="R40" s="109"/>
      <c r="S40" s="109"/>
      <c r="T40" s="109"/>
      <c r="U40" s="31"/>
      <c r="V40" s="31"/>
      <c r="W40" s="125"/>
      <c r="X40" s="125"/>
      <c r="Y40" s="127"/>
      <c r="Z40" s="127"/>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0"/>
      <c r="BF40" s="0"/>
    </row>
    <row r="41" customFormat="false" ht="20.25" hidden="false" customHeight="true" outlineLevel="0" collapsed="false">
      <c r="A41" s="53"/>
      <c r="B41" s="109"/>
      <c r="C41" s="109"/>
      <c r="D41" s="109"/>
      <c r="E41" s="109"/>
      <c r="F41" s="109"/>
      <c r="G41" s="109"/>
      <c r="H41" s="109"/>
      <c r="I41" s="109"/>
      <c r="J41" s="109"/>
      <c r="K41" s="109"/>
      <c r="L41" s="110"/>
      <c r="M41" s="109"/>
      <c r="N41" s="109"/>
      <c r="O41" s="109"/>
      <c r="P41" s="109"/>
      <c r="Q41" s="109"/>
      <c r="R41" s="109"/>
      <c r="S41" s="109"/>
      <c r="T41" s="109"/>
      <c r="U41" s="112"/>
      <c r="V41" s="112"/>
      <c r="W41" s="112"/>
      <c r="X41" s="112"/>
      <c r="Y41" s="112"/>
      <c r="Z41" s="112"/>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0"/>
      <c r="BF41" s="0"/>
    </row>
    <row r="42" customFormat="false" ht="20.25" hidden="false" customHeight="true" outlineLevel="0" collapsed="false">
      <c r="A42" s="53"/>
      <c r="B42" s="109"/>
      <c r="C42" s="128" t="s">
        <v>65</v>
      </c>
      <c r="D42" s="109"/>
      <c r="E42" s="109"/>
      <c r="F42" s="109"/>
      <c r="G42" s="109"/>
      <c r="H42" s="109"/>
      <c r="I42" s="129" t="s">
        <v>66</v>
      </c>
      <c r="J42" s="130" t="s">
        <v>67</v>
      </c>
      <c r="K42" s="130"/>
      <c r="L42" s="131"/>
      <c r="M42" s="129"/>
      <c r="N42" s="109"/>
      <c r="O42" s="109"/>
      <c r="P42" s="109"/>
      <c r="Q42" s="109"/>
      <c r="R42" s="109"/>
      <c r="S42" s="109"/>
      <c r="T42" s="109"/>
      <c r="U42" s="132"/>
      <c r="V42" s="112"/>
      <c r="W42" s="112"/>
      <c r="X42" s="112"/>
      <c r="Y42" s="112"/>
      <c r="Z42" s="112"/>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0"/>
      <c r="BF42" s="0"/>
    </row>
    <row r="43" customFormat="false" ht="20.25" hidden="false" customHeight="true" outlineLevel="0" collapsed="false">
      <c r="A43" s="53"/>
      <c r="B43" s="109"/>
      <c r="C43" s="111" t="s">
        <v>68</v>
      </c>
      <c r="D43" s="109"/>
      <c r="E43" s="109"/>
      <c r="F43" s="109"/>
      <c r="G43" s="109"/>
      <c r="H43" s="111" t="s">
        <v>69</v>
      </c>
      <c r="I43" s="109"/>
      <c r="J43" s="109"/>
      <c r="K43" s="109"/>
      <c r="L43" s="110"/>
      <c r="M43" s="109"/>
      <c r="N43" s="109"/>
      <c r="O43" s="109"/>
      <c r="P43" s="109"/>
      <c r="Q43" s="109"/>
      <c r="R43" s="109"/>
      <c r="S43" s="109"/>
      <c r="T43" s="109"/>
      <c r="U43" s="112"/>
      <c r="V43" s="112"/>
      <c r="W43" s="112"/>
      <c r="X43" s="112"/>
      <c r="Y43" s="112"/>
      <c r="Z43" s="112"/>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0"/>
      <c r="BF43" s="0"/>
    </row>
    <row r="44" customFormat="false" ht="20.25" hidden="false" customHeight="true" outlineLevel="0" collapsed="false">
      <c r="A44" s="53"/>
      <c r="B44" s="109"/>
      <c r="C44" s="109" t="str">
        <f aca="false">IF($J$42="週","対象時間数（週平均）","対象時間数（当月合計）")</f>
        <v>対象時間数（週平均）</v>
      </c>
      <c r="D44" s="109"/>
      <c r="E44" s="109"/>
      <c r="F44" s="109"/>
      <c r="G44" s="109"/>
      <c r="H44" s="109" t="str">
        <f aca="false">IF($J$42="週","週に勤務すべき時間数","当月に勤務すべき時間数")</f>
        <v>週に勤務すべき時間数</v>
      </c>
      <c r="I44" s="109"/>
      <c r="J44" s="109"/>
      <c r="K44" s="109"/>
      <c r="L44" s="110"/>
      <c r="M44" s="113" t="s">
        <v>70</v>
      </c>
      <c r="N44" s="113"/>
      <c r="O44" s="113"/>
      <c r="P44" s="113"/>
      <c r="Q44" s="109"/>
      <c r="R44" s="109"/>
      <c r="S44" s="109"/>
      <c r="T44" s="109"/>
      <c r="U44" s="112"/>
      <c r="V44" s="112"/>
      <c r="W44" s="112"/>
      <c r="X44" s="112"/>
      <c r="Y44" s="112"/>
      <c r="Z44" s="112"/>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0"/>
      <c r="BF44" s="0"/>
    </row>
    <row r="45" customFormat="false" ht="20.25" hidden="false" customHeight="true" outlineLevel="0" collapsed="false">
      <c r="A45" s="53"/>
      <c r="B45" s="109"/>
      <c r="C45" s="133" t="n">
        <f aca="false">IF($J$42="週",L40,J40)</f>
        <v>0</v>
      </c>
      <c r="D45" s="133"/>
      <c r="E45" s="133"/>
      <c r="F45" s="133"/>
      <c r="G45" s="134" t="s">
        <v>71</v>
      </c>
      <c r="H45" s="116" t="n">
        <f aca="false">IF($J$42="週",$AV$5,$AZ$5)</f>
        <v>40</v>
      </c>
      <c r="I45" s="116"/>
      <c r="J45" s="116"/>
      <c r="K45" s="116"/>
      <c r="L45" s="114" t="s">
        <v>72</v>
      </c>
      <c r="M45" s="135" t="n">
        <f aca="false">ROUNDDOWN(C45/H45,1)</f>
        <v>0</v>
      </c>
      <c r="N45" s="135"/>
      <c r="O45" s="135"/>
      <c r="P45" s="135"/>
      <c r="Q45" s="109"/>
      <c r="R45" s="109"/>
      <c r="S45" s="109"/>
      <c r="T45" s="109"/>
      <c r="U45" s="136"/>
      <c r="V45" s="136"/>
      <c r="W45" s="136"/>
      <c r="X45" s="136"/>
      <c r="Y45" s="31"/>
      <c r="Z45" s="112"/>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0"/>
      <c r="BF45" s="0"/>
    </row>
    <row r="46" customFormat="false" ht="20.25" hidden="false" customHeight="true" outlineLevel="0" collapsed="false">
      <c r="A46" s="53"/>
      <c r="B46" s="109"/>
      <c r="C46" s="109"/>
      <c r="D46" s="109"/>
      <c r="E46" s="109"/>
      <c r="F46" s="109"/>
      <c r="G46" s="109"/>
      <c r="H46" s="109"/>
      <c r="I46" s="109"/>
      <c r="J46" s="109"/>
      <c r="K46" s="109"/>
      <c r="L46" s="110"/>
      <c r="M46" s="111" t="s">
        <v>73</v>
      </c>
      <c r="N46" s="109"/>
      <c r="O46" s="109"/>
      <c r="P46" s="109"/>
      <c r="Q46" s="109"/>
      <c r="R46" s="109"/>
      <c r="S46" s="109"/>
      <c r="T46" s="109"/>
      <c r="U46" s="112"/>
      <c r="V46" s="112"/>
      <c r="W46" s="112"/>
      <c r="X46" s="112"/>
      <c r="Y46" s="112"/>
      <c r="Z46" s="112"/>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0"/>
      <c r="BF46" s="0"/>
    </row>
    <row r="47" customFormat="false" ht="20.25" hidden="false" customHeight="true" outlineLevel="0" collapsed="false">
      <c r="A47" s="53"/>
      <c r="B47" s="109"/>
      <c r="C47" s="111" t="s">
        <v>74</v>
      </c>
      <c r="D47" s="109"/>
      <c r="E47" s="109"/>
      <c r="F47" s="109"/>
      <c r="G47" s="109"/>
      <c r="H47" s="109"/>
      <c r="I47" s="109"/>
      <c r="J47" s="109"/>
      <c r="K47" s="109"/>
      <c r="L47" s="110"/>
      <c r="M47" s="109"/>
      <c r="N47" s="109"/>
      <c r="O47" s="109"/>
      <c r="P47" s="109"/>
      <c r="Q47" s="109"/>
      <c r="R47" s="109"/>
      <c r="S47" s="109"/>
      <c r="T47" s="109"/>
      <c r="U47" s="109"/>
      <c r="V47" s="137"/>
      <c r="W47" s="138"/>
      <c r="X47" s="138"/>
      <c r="Y47" s="109"/>
      <c r="Z47" s="109"/>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0"/>
      <c r="BF47" s="0"/>
    </row>
    <row r="48" customFormat="false" ht="20.25" hidden="false" customHeight="true" outlineLevel="0" collapsed="false">
      <c r="A48" s="53"/>
      <c r="B48" s="109"/>
      <c r="C48" s="111" t="s">
        <v>51</v>
      </c>
      <c r="D48" s="109"/>
      <c r="E48" s="109"/>
      <c r="F48" s="109"/>
      <c r="G48" s="109"/>
      <c r="H48" s="109"/>
      <c r="I48" s="109"/>
      <c r="J48" s="109"/>
      <c r="K48" s="109"/>
      <c r="L48" s="110"/>
      <c r="M48" s="134"/>
      <c r="N48" s="134"/>
      <c r="O48" s="134"/>
      <c r="P48" s="134"/>
      <c r="Q48" s="109"/>
      <c r="R48" s="109"/>
      <c r="S48" s="109"/>
      <c r="T48" s="109"/>
      <c r="U48" s="109"/>
      <c r="V48" s="137"/>
      <c r="W48" s="138"/>
      <c r="X48" s="138"/>
      <c r="Y48" s="109"/>
      <c r="Z48" s="109"/>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0"/>
      <c r="BF48" s="0"/>
    </row>
    <row r="49" customFormat="false" ht="20.25" hidden="false" customHeight="true" outlineLevel="0" collapsed="false">
      <c r="A49" s="53"/>
      <c r="B49" s="109"/>
      <c r="C49" s="139" t="s">
        <v>56</v>
      </c>
      <c r="D49" s="48"/>
      <c r="E49" s="48"/>
      <c r="F49" s="48"/>
      <c r="G49" s="48"/>
      <c r="H49" s="111" t="s">
        <v>75</v>
      </c>
      <c r="I49" s="48"/>
      <c r="J49" s="48"/>
      <c r="K49" s="48"/>
      <c r="L49" s="48"/>
      <c r="M49" s="113" t="s">
        <v>64</v>
      </c>
      <c r="N49" s="113"/>
      <c r="O49" s="113"/>
      <c r="P49" s="113"/>
      <c r="Q49" s="109"/>
      <c r="R49" s="109"/>
      <c r="S49" s="109"/>
      <c r="T49" s="109"/>
      <c r="U49" s="109"/>
      <c r="V49" s="137"/>
      <c r="W49" s="138"/>
      <c r="X49" s="138"/>
      <c r="Y49" s="109"/>
      <c r="Z49" s="109"/>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0"/>
      <c r="BF49" s="0"/>
    </row>
    <row r="50" customFormat="false" ht="20.25" hidden="false" customHeight="true" outlineLevel="0" collapsed="false">
      <c r="A50" s="53"/>
      <c r="B50" s="109"/>
      <c r="C50" s="116" t="n">
        <f aca="false">P40</f>
        <v>0</v>
      </c>
      <c r="D50" s="116"/>
      <c r="E50" s="116"/>
      <c r="F50" s="116"/>
      <c r="G50" s="114" t="s">
        <v>76</v>
      </c>
      <c r="H50" s="135" t="n">
        <f aca="false">M45</f>
        <v>0</v>
      </c>
      <c r="I50" s="135"/>
      <c r="J50" s="135"/>
      <c r="K50" s="135"/>
      <c r="L50" s="114" t="s">
        <v>72</v>
      </c>
      <c r="M50" s="140" t="n">
        <f aca="false">ROUNDDOWN(C50+H50,1)</f>
        <v>0</v>
      </c>
      <c r="N50" s="140"/>
      <c r="O50" s="140"/>
      <c r="P50" s="140"/>
      <c r="Q50" s="109"/>
      <c r="R50" s="109"/>
      <c r="S50" s="109"/>
      <c r="T50" s="109"/>
      <c r="U50" s="109"/>
      <c r="V50" s="137"/>
      <c r="W50" s="138"/>
      <c r="X50" s="138"/>
      <c r="Y50" s="109"/>
      <c r="Z50" s="109"/>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0"/>
      <c r="BF50" s="0"/>
    </row>
  </sheetData>
  <sheetProtection sheet="true" objects="true" scenarios="true"/>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conditionalFormatting sqref="AU14:AX31">
    <cfRule type="expression" priority="2" aboveAverage="0" equalAverage="0" bottom="0" percent="0" rank="0" text="" dxfId="0">
      <formula>INDIRECT(ADDRESS(ROW(),COLUMN()))=TRUNC(INDIRECT(ADDRESS(ROW(),COLUMN())))</formula>
    </cfRule>
  </conditionalFormatting>
  <conditionalFormatting sqref="E40:Q40,I36:Q39">
    <cfRule type="expression" priority="3" aboveAverage="0" equalAverage="0" bottom="0" percent="0" rank="0" text="" dxfId="1">
      <formula>INDIRECT(ADDRESS(ROW(),COLUMN()))=TRUNC(INDIRECT(ADDRESS(ROW(),COLUMN())))</formula>
    </cfRule>
  </conditionalFormatting>
  <conditionalFormatting sqref="C45:F45">
    <cfRule type="expression" priority="4" aboveAverage="0" equalAverage="0" bottom="0" percent="0" rank="0" text="" dxfId="2">
      <formula>INDIRECT(ADDRESS(ROW(),COLUMN()))=TRUNC(INDIRECT(ADDRESS(ROW(),COLUMN())))</formula>
    </cfRule>
  </conditionalFormatting>
  <conditionalFormatting sqref="E36:H39">
    <cfRule type="expression" priority="5" aboveAverage="0" equalAverage="0" bottom="0" percent="0" rank="0" text="" dxfId="3">
      <formula>INDIRECT(ADDRESS(ROW(),COLUMN()))=TRUNC(INDIRECT(ADDRESS(ROW(),COLUMN())))</formula>
    </cfRule>
  </conditionalFormatting>
  <dataValidations count="8">
    <dataValidation allowBlank="true" operator="equal" showDropDown="false" showErrorMessage="true" showInputMessage="true" sqref="AZ3" type="list">
      <formula1>"４週,暦月"</formula1>
      <formula2>0</formula2>
    </dataValidation>
    <dataValidation allowBlank="true" operator="equal" showDropDown="false" showErrorMessage="true" showInputMessage="true" sqref="AZ4:BC4" type="list">
      <formula1>"予定,実績,予定・実績"</formula1>
      <formula2>0</formula2>
    </dataValidation>
    <dataValidation allowBlank="true" error="入力可能範囲　32～40" operator="between" showDropDown="false" showErrorMessage="true" showInputMessage="true" sqref="AV5" type="decimal">
      <formula1>32</formula1>
      <formula2>40</formula2>
    </dataValidation>
    <dataValidation allowBlank="true" error="入力可能範囲　32～40" operator="equal" showDropDown="false" showErrorMessage="true" showInputMessage="true" sqref="AZ6" type="none">
      <formula1>0</formula1>
      <formula2>0</formula2>
    </dataValidation>
    <dataValidation allowBlank="true" operator="equal" showDropDown="false" showErrorMessage="false" showInputMessage="true" sqref="C14:D31" type="list">
      <formula1>職種</formula1>
      <formula2>0</formula2>
    </dataValidation>
    <dataValidation allowBlank="true" operator="equal" showDropDown="false" showErrorMessage="false" showInputMessage="true" sqref="E14:F31" type="list">
      <formula1>"A,B,C,D"</formula1>
      <formula2>0</formula2>
    </dataValidation>
    <dataValidation allowBlank="true" error="リストにない場合のみ、入力してください。" operator="equal" showDropDown="false" showErrorMessage="false" showInputMessage="true" sqref="G14:K31" type="list">
      <formula1>INDIRECT(C14)</formula1>
      <formula2>0</formula2>
    </dataValidation>
    <dataValidation allowBlank="true" operator="equal" showDropDown="false" showErrorMessage="true" showInputMessage="true" sqref="J42:K42" type="list">
      <formula1>"週,暦月"</formula1>
      <formula2>0</formula2>
    </dataValidation>
  </dataValidations>
  <printOptions headings="false" gridLines="false" gridLinesSet="true" horizontalCentered="true" verticalCentered="false"/>
  <pageMargins left="0.236111111111111" right="0.236111111111111" top="0.0395833333333333" bottom="0.0784722222222222"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1: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2" min="1" style="149" width="9"/>
    <col collapsed="false" hidden="false" max="3" min="3" style="149" width="44.5627530364373"/>
    <col collapsed="false" hidden="false" max="1025" min="4" style="149" width="9"/>
  </cols>
  <sheetData>
    <row r="1" customFormat="false" ht="18" hidden="false" customHeight="false" outlineLevel="0" collapsed="false">
      <c r="A1" s="150" t="s">
        <v>78</v>
      </c>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153" customFormat="true" ht="20.25" hidden="false" customHeight="true" outlineLevel="0" collapsed="false">
      <c r="A2" s="151" t="s">
        <v>79</v>
      </c>
      <c r="B2" s="151"/>
      <c r="C2" s="152"/>
    </row>
    <row r="3" s="153" customFormat="true" ht="20.25" hidden="false" customHeight="true" outlineLevel="0" collapsed="false">
      <c r="A3" s="152"/>
      <c r="B3" s="152"/>
      <c r="C3" s="152"/>
    </row>
    <row r="4" s="153" customFormat="true" ht="20.25" hidden="false" customHeight="true" outlineLevel="0" collapsed="false">
      <c r="A4" s="154"/>
      <c r="B4" s="155" t="s">
        <v>80</v>
      </c>
      <c r="C4" s="152"/>
      <c r="E4" s="156" t="s">
        <v>81</v>
      </c>
      <c r="F4" s="156"/>
      <c r="G4" s="156"/>
      <c r="H4" s="156"/>
      <c r="I4" s="156"/>
      <c r="J4" s="156"/>
    </row>
    <row r="5" s="153" customFormat="true" ht="20.25" hidden="false" customHeight="true" outlineLevel="0" collapsed="false">
      <c r="A5" s="157"/>
      <c r="B5" s="155" t="s">
        <v>82</v>
      </c>
      <c r="C5" s="152"/>
      <c r="E5" s="156"/>
      <c r="F5" s="156"/>
      <c r="G5" s="156"/>
      <c r="H5" s="156"/>
      <c r="I5" s="156"/>
      <c r="J5" s="156"/>
    </row>
    <row r="6" s="153" customFormat="true" ht="20.25" hidden="false" customHeight="true" outlineLevel="0" collapsed="false">
      <c r="A6" s="158" t="s">
        <v>83</v>
      </c>
      <c r="B6" s="152"/>
      <c r="C6" s="152"/>
      <c r="E6" s="0"/>
      <c r="F6" s="0"/>
      <c r="G6" s="0"/>
      <c r="H6" s="0"/>
      <c r="I6" s="0"/>
      <c r="J6" s="0"/>
    </row>
    <row r="7" s="153" customFormat="true" ht="20.25" hidden="false" customHeight="true" outlineLevel="0" collapsed="false">
      <c r="A7" s="158"/>
      <c r="B7" s="152"/>
      <c r="C7" s="152"/>
      <c r="E7" s="0"/>
      <c r="F7" s="0"/>
      <c r="G7" s="0"/>
      <c r="H7" s="0"/>
      <c r="I7" s="0"/>
      <c r="J7" s="0"/>
    </row>
    <row r="8" s="153" customFormat="true" ht="20.25" hidden="false" customHeight="true" outlineLevel="0" collapsed="false">
      <c r="A8" s="155" t="s">
        <v>84</v>
      </c>
      <c r="B8" s="152"/>
      <c r="C8" s="152"/>
      <c r="E8" s="0"/>
      <c r="F8" s="0"/>
      <c r="G8" s="0"/>
      <c r="H8" s="0"/>
      <c r="I8" s="0"/>
      <c r="J8" s="0"/>
    </row>
    <row r="9" s="153" customFormat="true" ht="20.25" hidden="false" customHeight="true" outlineLevel="0" collapsed="false">
      <c r="A9" s="158"/>
      <c r="B9" s="152"/>
      <c r="C9" s="152"/>
      <c r="E9" s="0"/>
      <c r="F9" s="0"/>
      <c r="G9" s="0"/>
      <c r="H9" s="0"/>
      <c r="I9" s="0"/>
      <c r="J9" s="0"/>
    </row>
    <row r="10" s="153" customFormat="true" ht="20.25" hidden="false" customHeight="true" outlineLevel="0" collapsed="false">
      <c r="A10" s="155" t="s">
        <v>85</v>
      </c>
      <c r="B10" s="152"/>
      <c r="C10" s="152"/>
      <c r="E10" s="0"/>
      <c r="F10" s="0"/>
      <c r="G10" s="0"/>
      <c r="H10" s="0"/>
      <c r="I10" s="0"/>
      <c r="J10" s="0"/>
    </row>
    <row r="11" s="153" customFormat="true" ht="20.25" hidden="false" customHeight="true" outlineLevel="0" collapsed="false">
      <c r="A11" s="152"/>
      <c r="B11" s="152"/>
      <c r="C11" s="152"/>
      <c r="E11" s="0"/>
      <c r="F11" s="0"/>
      <c r="G11" s="0"/>
      <c r="H11" s="0"/>
      <c r="I11" s="0"/>
      <c r="J11" s="0"/>
    </row>
    <row r="12" s="153" customFormat="true" ht="20.25" hidden="false" customHeight="true" outlineLevel="0" collapsed="false">
      <c r="A12" s="155" t="s">
        <v>86</v>
      </c>
      <c r="B12" s="152"/>
      <c r="C12" s="152"/>
      <c r="E12" s="0"/>
      <c r="F12" s="0"/>
      <c r="G12" s="0"/>
      <c r="H12" s="0"/>
      <c r="I12" s="0"/>
      <c r="J12" s="0"/>
    </row>
    <row r="13" s="153" customFormat="true" ht="20.25" hidden="false" customHeight="true" outlineLevel="0" collapsed="false">
      <c r="A13" s="152"/>
      <c r="B13" s="152"/>
      <c r="C13" s="152"/>
      <c r="E13" s="0"/>
      <c r="F13" s="0"/>
      <c r="G13" s="0"/>
      <c r="H13" s="0"/>
      <c r="I13" s="0"/>
      <c r="J13" s="0"/>
    </row>
    <row r="14" s="153" customFormat="true" ht="20.25" hidden="false" customHeight="true" outlineLevel="0" collapsed="false">
      <c r="A14" s="155" t="s">
        <v>87</v>
      </c>
      <c r="B14" s="152"/>
      <c r="C14" s="152"/>
      <c r="E14" s="0"/>
      <c r="F14" s="0"/>
      <c r="G14" s="0"/>
      <c r="H14" s="0"/>
      <c r="I14" s="0"/>
      <c r="J14" s="0"/>
    </row>
    <row r="15" s="153" customFormat="true" ht="20.25" hidden="false" customHeight="true" outlineLevel="0" collapsed="false">
      <c r="A15" s="152"/>
      <c r="B15" s="152"/>
      <c r="C15" s="152"/>
      <c r="E15" s="0"/>
      <c r="F15" s="0"/>
      <c r="G15" s="0"/>
      <c r="H15" s="0"/>
      <c r="I15" s="0"/>
      <c r="J15" s="0"/>
    </row>
    <row r="16" s="153" customFormat="true" ht="20.25" hidden="false" customHeight="true" outlineLevel="0" collapsed="false">
      <c r="A16" s="155" t="s">
        <v>88</v>
      </c>
      <c r="B16" s="152"/>
      <c r="C16" s="152"/>
      <c r="E16" s="0"/>
      <c r="F16" s="0"/>
      <c r="G16" s="0"/>
      <c r="H16" s="0"/>
      <c r="I16" s="0"/>
      <c r="J16" s="0"/>
    </row>
    <row r="17" s="153" customFormat="true" ht="20.25" hidden="false" customHeight="true" outlineLevel="0" collapsed="false">
      <c r="A17" s="152"/>
      <c r="B17" s="152"/>
      <c r="C17" s="152"/>
      <c r="E17" s="0"/>
      <c r="F17" s="0"/>
      <c r="G17" s="0"/>
      <c r="H17" s="0"/>
      <c r="I17" s="0"/>
      <c r="J17" s="0"/>
    </row>
    <row r="18" s="153" customFormat="true" ht="20.25" hidden="false" customHeight="true" outlineLevel="0" collapsed="false">
      <c r="A18" s="155" t="s">
        <v>89</v>
      </c>
      <c r="B18" s="152"/>
      <c r="C18" s="152"/>
      <c r="E18" s="0"/>
      <c r="F18" s="0"/>
      <c r="G18" s="0"/>
      <c r="H18" s="0"/>
      <c r="I18" s="0"/>
      <c r="J18" s="0"/>
    </row>
    <row r="19" s="153" customFormat="true" ht="20.25" hidden="false" customHeight="true" outlineLevel="0" collapsed="false">
      <c r="A19" s="155" t="s">
        <v>90</v>
      </c>
      <c r="B19" s="152"/>
      <c r="C19" s="152"/>
      <c r="E19" s="0"/>
      <c r="F19" s="0"/>
      <c r="G19" s="0"/>
      <c r="H19" s="0"/>
      <c r="I19" s="0"/>
      <c r="J19" s="0"/>
    </row>
    <row r="20" s="153" customFormat="true" ht="20.25" hidden="false" customHeight="true" outlineLevel="0" collapsed="false">
      <c r="A20" s="152"/>
      <c r="B20" s="152"/>
      <c r="C20" s="152"/>
      <c r="E20" s="0"/>
      <c r="F20" s="0"/>
      <c r="G20" s="0"/>
      <c r="H20" s="0"/>
      <c r="I20" s="0"/>
      <c r="J20" s="0"/>
    </row>
    <row r="21" s="153" customFormat="true" ht="20.25" hidden="false" customHeight="true" outlineLevel="0" collapsed="false">
      <c r="A21" s="152"/>
      <c r="B21" s="159" t="s">
        <v>23</v>
      </c>
      <c r="C21" s="160" t="s">
        <v>91</v>
      </c>
      <c r="E21" s="0"/>
      <c r="F21" s="0"/>
      <c r="G21" s="0"/>
      <c r="H21" s="0"/>
      <c r="I21" s="0"/>
      <c r="J21" s="0"/>
    </row>
    <row r="22" s="153" customFormat="true" ht="20.25" hidden="false" customHeight="true" outlineLevel="0" collapsed="false">
      <c r="A22" s="152"/>
      <c r="B22" s="159" t="n">
        <v>1</v>
      </c>
      <c r="C22" s="161" t="s">
        <v>36</v>
      </c>
      <c r="E22" s="0"/>
      <c r="F22" s="0"/>
      <c r="G22" s="0"/>
      <c r="H22" s="0"/>
      <c r="I22" s="0"/>
      <c r="J22" s="0"/>
    </row>
    <row r="23" s="153" customFormat="true" ht="20.25" hidden="false" customHeight="true" outlineLevel="0" collapsed="false">
      <c r="A23" s="152"/>
      <c r="B23" s="159" t="n">
        <v>2</v>
      </c>
      <c r="C23" s="161" t="s">
        <v>40</v>
      </c>
      <c r="E23" s="0"/>
      <c r="F23" s="0"/>
      <c r="G23" s="0"/>
      <c r="H23" s="0"/>
      <c r="I23" s="0"/>
      <c r="J23" s="0"/>
    </row>
    <row r="24" s="153" customFormat="true" ht="20.25" hidden="false" customHeight="true" outlineLevel="0" collapsed="false">
      <c r="A24" s="152"/>
      <c r="B24" s="159" t="n">
        <v>3</v>
      </c>
      <c r="C24" s="161" t="s">
        <v>92</v>
      </c>
      <c r="E24" s="0"/>
      <c r="F24" s="0"/>
      <c r="G24" s="0"/>
      <c r="H24" s="0"/>
      <c r="I24" s="0"/>
      <c r="J24" s="0"/>
    </row>
    <row r="25" s="153" customFormat="true" ht="20.25" hidden="false" customHeight="true" outlineLevel="0" collapsed="false">
      <c r="A25" s="152"/>
      <c r="B25" s="152"/>
      <c r="C25" s="152"/>
      <c r="E25" s="0"/>
      <c r="F25" s="0"/>
      <c r="G25" s="0"/>
      <c r="H25" s="0"/>
      <c r="I25" s="0"/>
      <c r="J25" s="0"/>
    </row>
    <row r="26" s="153" customFormat="true" ht="20.25" hidden="false" customHeight="true" outlineLevel="0" collapsed="false">
      <c r="A26" s="155" t="s">
        <v>93</v>
      </c>
      <c r="B26" s="152"/>
      <c r="C26" s="152"/>
      <c r="E26" s="0"/>
      <c r="F26" s="0"/>
      <c r="G26" s="0"/>
      <c r="H26" s="0"/>
      <c r="I26" s="0"/>
      <c r="J26" s="0"/>
    </row>
    <row r="27" s="153" customFormat="true" ht="20.25" hidden="false" customHeight="true" outlineLevel="0" collapsed="false">
      <c r="A27" s="155" t="s">
        <v>94</v>
      </c>
      <c r="B27" s="152"/>
      <c r="C27" s="152"/>
      <c r="E27" s="0"/>
      <c r="F27" s="0"/>
      <c r="G27" s="0"/>
      <c r="H27" s="0"/>
      <c r="I27" s="0"/>
      <c r="J27" s="0"/>
    </row>
    <row r="28" s="153" customFormat="true" ht="20.25" hidden="false" customHeight="true" outlineLevel="0" collapsed="false">
      <c r="A28" s="152"/>
      <c r="B28" s="152"/>
      <c r="C28" s="152"/>
      <c r="E28" s="0"/>
      <c r="F28" s="0"/>
      <c r="G28" s="0"/>
      <c r="H28" s="0"/>
      <c r="I28" s="0"/>
      <c r="J28" s="0"/>
    </row>
    <row r="29" s="153" customFormat="true" ht="20.25" hidden="false" customHeight="true" outlineLevel="0" collapsed="false">
      <c r="A29" s="152"/>
      <c r="B29" s="160" t="s">
        <v>52</v>
      </c>
      <c r="C29" s="160" t="s">
        <v>53</v>
      </c>
      <c r="E29" s="0"/>
      <c r="F29" s="0"/>
      <c r="G29" s="0"/>
      <c r="H29" s="0"/>
      <c r="I29" s="0"/>
      <c r="J29" s="0"/>
    </row>
    <row r="30" s="153" customFormat="true" ht="20.25" hidden="false" customHeight="true" outlineLevel="0" collapsed="false">
      <c r="A30" s="152"/>
      <c r="B30" s="159" t="s">
        <v>37</v>
      </c>
      <c r="C30" s="161" t="s">
        <v>57</v>
      </c>
      <c r="E30" s="0"/>
      <c r="F30" s="0"/>
      <c r="G30" s="0"/>
      <c r="H30" s="0"/>
      <c r="I30" s="0"/>
      <c r="J30" s="0"/>
    </row>
    <row r="31" s="153" customFormat="true" ht="20.25" hidden="false" customHeight="true" outlineLevel="0" collapsed="false">
      <c r="A31" s="152"/>
      <c r="B31" s="159" t="s">
        <v>58</v>
      </c>
      <c r="C31" s="161" t="s">
        <v>59</v>
      </c>
      <c r="E31" s="0"/>
      <c r="F31" s="0"/>
      <c r="G31" s="0"/>
      <c r="H31" s="0"/>
      <c r="I31" s="0"/>
      <c r="J31" s="0"/>
    </row>
    <row r="32" s="153" customFormat="true" ht="20.25" hidden="false" customHeight="true" outlineLevel="0" collapsed="false">
      <c r="A32" s="152"/>
      <c r="B32" s="159" t="s">
        <v>44</v>
      </c>
      <c r="C32" s="161" t="s">
        <v>60</v>
      </c>
      <c r="E32" s="0"/>
      <c r="F32" s="0"/>
      <c r="G32" s="0"/>
      <c r="H32" s="0"/>
      <c r="I32" s="0"/>
      <c r="J32" s="0"/>
    </row>
    <row r="33" s="153" customFormat="true" ht="20.25" hidden="false" customHeight="true" outlineLevel="0" collapsed="false">
      <c r="A33" s="152"/>
      <c r="B33" s="159" t="s">
        <v>62</v>
      </c>
      <c r="C33" s="161" t="s">
        <v>63</v>
      </c>
      <c r="E33" s="0"/>
      <c r="F33" s="0"/>
      <c r="G33" s="0"/>
      <c r="H33" s="0"/>
      <c r="I33" s="0"/>
      <c r="J33" s="0"/>
    </row>
    <row r="34" s="153" customFormat="true" ht="20.25" hidden="false" customHeight="true" outlineLevel="0" collapsed="false">
      <c r="A34" s="152"/>
      <c r="B34" s="152"/>
      <c r="C34" s="152"/>
      <c r="E34" s="0"/>
      <c r="F34" s="0"/>
      <c r="G34" s="0"/>
      <c r="H34" s="0"/>
      <c r="I34" s="0"/>
      <c r="J34" s="0"/>
    </row>
    <row r="35" s="153" customFormat="true" ht="20.25" hidden="false" customHeight="true" outlineLevel="0" collapsed="false">
      <c r="A35" s="152"/>
      <c r="B35" s="155" t="s">
        <v>95</v>
      </c>
      <c r="C35" s="152"/>
      <c r="E35" s="0"/>
      <c r="F35" s="0"/>
      <c r="G35" s="0"/>
      <c r="H35" s="0"/>
      <c r="I35" s="0"/>
      <c r="J35" s="0"/>
    </row>
    <row r="36" s="153" customFormat="true" ht="20.25" hidden="false" customHeight="true" outlineLevel="0" collapsed="false">
      <c r="A36" s="0"/>
      <c r="B36" s="155" t="s">
        <v>96</v>
      </c>
      <c r="C36" s="0"/>
      <c r="E36" s="155"/>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row>
    <row r="37" s="153" customFormat="true" ht="20.25" hidden="false" customHeight="true" outlineLevel="0" collapsed="false">
      <c r="A37" s="0"/>
      <c r="B37" s="155" t="s">
        <v>97</v>
      </c>
      <c r="C37" s="0"/>
      <c r="E37" s="15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row>
    <row r="38" s="153" customFormat="true" ht="20.25" hidden="false" customHeight="true" outlineLevel="0" collapsed="false">
      <c r="A38" s="0"/>
      <c r="B38" s="0"/>
      <c r="C38" s="0"/>
      <c r="E38" s="152"/>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row>
    <row r="39" s="153" customFormat="true" ht="20.25" hidden="false" customHeight="true" outlineLevel="0" collapsed="false">
      <c r="A39" s="152"/>
      <c r="B39" s="152"/>
      <c r="C39" s="152"/>
      <c r="D39" s="163"/>
      <c r="E39" s="164"/>
      <c r="F39" s="164"/>
      <c r="G39" s="164"/>
      <c r="H39" s="165"/>
      <c r="I39" s="165"/>
      <c r="J39" s="164"/>
      <c r="K39" s="164"/>
      <c r="L39" s="164"/>
      <c r="M39" s="165"/>
      <c r="N39" s="165"/>
      <c r="O39" s="165"/>
      <c r="P39" s="165"/>
      <c r="Q39" s="165"/>
      <c r="R39" s="164"/>
      <c r="S39" s="164"/>
      <c r="T39" s="164"/>
      <c r="U39" s="165"/>
      <c r="V39" s="165"/>
      <c r="W39" s="164"/>
      <c r="X39" s="164"/>
      <c r="Y39" s="164"/>
      <c r="Z39" s="165"/>
      <c r="AA39" s="165"/>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row>
    <row r="40" s="153" customFormat="true" ht="20.25" hidden="false" customHeight="true" outlineLevel="0" collapsed="false">
      <c r="A40" s="155" t="s">
        <v>98</v>
      </c>
      <c r="B40" s="152"/>
      <c r="C40" s="152"/>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row>
    <row r="41" s="153" customFormat="true" ht="20.25" hidden="false" customHeight="true" outlineLevel="0" collapsed="false">
      <c r="A41" s="155" t="s">
        <v>99</v>
      </c>
      <c r="B41" s="152"/>
      <c r="C41" s="152"/>
      <c r="D41" s="0"/>
      <c r="E41" s="0"/>
      <c r="F41" s="0"/>
      <c r="G41" s="0"/>
      <c r="H41" s="0"/>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row>
    <row r="42" s="153" customFormat="true" ht="20.25" hidden="false" customHeight="true" outlineLevel="0" collapsed="false">
      <c r="A42" s="166" t="s">
        <v>100</v>
      </c>
      <c r="B42" s="0"/>
      <c r="C42" s="0"/>
      <c r="D42" s="167"/>
      <c r="E42" s="168"/>
      <c r="F42" s="164"/>
      <c r="G42" s="164"/>
      <c r="H42" s="164"/>
      <c r="I42" s="164"/>
      <c r="J42" s="165"/>
      <c r="K42" s="164"/>
      <c r="L42" s="165"/>
      <c r="M42" s="164"/>
      <c r="N42" s="164"/>
      <c r="O42" s="164"/>
      <c r="P42" s="164"/>
      <c r="Q42" s="164"/>
      <c r="R42" s="165"/>
      <c r="S42" s="164"/>
      <c r="T42" s="165"/>
      <c r="U42" s="164"/>
      <c r="V42" s="164"/>
      <c r="W42" s="165"/>
      <c r="X42" s="164"/>
      <c r="Y42" s="165"/>
      <c r="Z42" s="164"/>
      <c r="AA42" s="164"/>
      <c r="AB42" s="164"/>
      <c r="AC42" s="164"/>
      <c r="AD42" s="164"/>
      <c r="AE42" s="165"/>
      <c r="AF42" s="163"/>
      <c r="AG42" s="165"/>
      <c r="AH42" s="164"/>
      <c r="AI42" s="165"/>
      <c r="AJ42" s="165"/>
      <c r="AK42" s="165"/>
      <c r="AL42" s="165"/>
      <c r="AM42" s="164"/>
      <c r="AN42" s="165"/>
      <c r="AO42" s="165"/>
      <c r="AP42" s="0"/>
      <c r="AQ42" s="0"/>
      <c r="AR42" s="0"/>
      <c r="AS42" s="0"/>
      <c r="AT42" s="0"/>
      <c r="AU42" s="0"/>
      <c r="AV42" s="0"/>
      <c r="AW42" s="0"/>
      <c r="AX42" s="0"/>
      <c r="AY42" s="0"/>
      <c r="AZ42" s="0"/>
      <c r="BA42" s="0"/>
      <c r="BB42" s="0"/>
      <c r="BC42" s="0"/>
    </row>
    <row r="43" s="153" customFormat="true" ht="20.25" hidden="false" customHeight="true" outlineLevel="0" collapsed="false">
      <c r="A43" s="0"/>
      <c r="B43" s="0"/>
      <c r="C43" s="166"/>
      <c r="D43" s="167"/>
      <c r="E43" s="168"/>
      <c r="F43" s="164"/>
      <c r="G43" s="164"/>
      <c r="H43" s="164"/>
      <c r="I43" s="164"/>
      <c r="J43" s="165"/>
      <c r="K43" s="164"/>
      <c r="L43" s="165"/>
      <c r="M43" s="164"/>
      <c r="N43" s="164"/>
      <c r="O43" s="164"/>
      <c r="P43" s="164"/>
      <c r="Q43" s="164"/>
      <c r="R43" s="165"/>
      <c r="S43" s="164"/>
      <c r="T43" s="165"/>
      <c r="U43" s="164"/>
      <c r="V43" s="164"/>
      <c r="W43" s="165"/>
      <c r="X43" s="164"/>
      <c r="Y43" s="165"/>
      <c r="Z43" s="164"/>
      <c r="AA43" s="164"/>
      <c r="AB43" s="164"/>
      <c r="AC43" s="164"/>
      <c r="AD43" s="164"/>
      <c r="AE43" s="165"/>
      <c r="AF43" s="163"/>
      <c r="AG43" s="165"/>
      <c r="AH43" s="164"/>
      <c r="AI43" s="165"/>
      <c r="AJ43" s="165"/>
      <c r="AK43" s="165"/>
      <c r="AL43" s="165"/>
      <c r="AM43" s="164"/>
      <c r="AN43" s="165"/>
      <c r="AO43" s="165"/>
      <c r="AP43" s="0"/>
      <c r="AQ43" s="0"/>
      <c r="AR43" s="0"/>
      <c r="AS43" s="0"/>
      <c r="AT43" s="0"/>
      <c r="AU43" s="0"/>
      <c r="AV43" s="0"/>
      <c r="AW43" s="0"/>
      <c r="AX43" s="0"/>
      <c r="AY43" s="0"/>
      <c r="AZ43" s="0"/>
      <c r="BA43" s="0"/>
      <c r="BB43" s="0"/>
      <c r="BC43" s="0"/>
    </row>
    <row r="44" s="153" customFormat="true" ht="20.25" hidden="false" customHeight="true" outlineLevel="0" collapsed="false">
      <c r="A44" s="155" t="s">
        <v>101</v>
      </c>
      <c r="B44" s="152"/>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row>
    <row r="45" s="153" customFormat="true" ht="20.25" hidden="false" customHeight="true" outlineLevel="0" collapsed="false">
      <c r="A45" s="0"/>
      <c r="B45" s="0"/>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row>
    <row r="46" s="153" customFormat="true" ht="20.25" hidden="false" customHeight="true" outlineLevel="0" collapsed="false">
      <c r="A46" s="155" t="s">
        <v>102</v>
      </c>
      <c r="B46" s="152"/>
      <c r="C46" s="152"/>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row>
    <row r="47" s="153" customFormat="true" ht="20.25" hidden="false" customHeight="true" outlineLevel="0" collapsed="false">
      <c r="A47" s="155" t="s">
        <v>103</v>
      </c>
      <c r="B47" s="152"/>
      <c r="C47" s="152"/>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row>
    <row r="48" s="153" customFormat="true" ht="20.25" hidden="false" customHeight="true" outlineLevel="0" collapsed="false">
      <c r="A48" s="0"/>
      <c r="B48" s="0"/>
      <c r="C48" s="0"/>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row>
    <row r="49" s="153" customFormat="true" ht="20.25" hidden="false" customHeight="true" outlineLevel="0" collapsed="false">
      <c r="A49" s="155" t="s">
        <v>104</v>
      </c>
      <c r="B49" s="152"/>
      <c r="C49" s="152"/>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row>
    <row r="50" s="153" customFormat="true" ht="20.25" hidden="false" customHeight="true" outlineLevel="0" collapsed="false">
      <c r="A50" s="155" t="s">
        <v>105</v>
      </c>
      <c r="B50" s="152"/>
      <c r="C50" s="152"/>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row>
    <row r="51" s="153" customFormat="true" ht="20.25" hidden="false" customHeight="true" outlineLevel="0" collapsed="false">
      <c r="A51" s="152"/>
      <c r="B51" s="152"/>
      <c r="C51" s="152"/>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row>
    <row r="52" s="153" customFormat="true" ht="20.25" hidden="false" customHeight="true" outlineLevel="0" collapsed="false">
      <c r="A52" s="155" t="s">
        <v>106</v>
      </c>
      <c r="B52" s="152"/>
      <c r="C52" s="152"/>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row>
    <row r="53" s="153" customFormat="true" ht="20.25" hidden="false" customHeight="true" outlineLevel="0" collapsed="false">
      <c r="A53" s="152"/>
      <c r="B53" s="152"/>
      <c r="C53" s="152"/>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row>
    <row r="54" customFormat="false" ht="20.25" hidden="false" customHeight="true" outlineLevel="0" collapsed="false">
      <c r="A54" s="169" t="s">
        <v>107</v>
      </c>
      <c r="B54" s="0"/>
      <c r="C54" s="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row>
    <row r="55" customFormat="false" ht="20.25" hidden="false" customHeight="true" outlineLevel="0" collapsed="false">
      <c r="A55" s="169" t="s">
        <v>108</v>
      </c>
      <c r="B55" s="0"/>
      <c r="C55" s="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row>
    <row r="56" customFormat="false" ht="20.25" hidden="false" customHeight="true" outlineLevel="0" collapsed="false">
      <c r="A56" s="169" t="s">
        <v>109</v>
      </c>
      <c r="B56" s="0"/>
      <c r="C56" s="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row>
    <row r="57" customFormat="false" ht="20.25" hidden="false" customHeight="true" outlineLevel="0" collapsed="false">
      <c r="A57" s="152"/>
      <c r="B57" s="152"/>
      <c r="C57" s="15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row>
    <row r="58" customFormat="false" ht="20.25" hidden="false" customHeight="true" outlineLevel="0" collapsed="false">
      <c r="A58" s="169" t="s">
        <v>110</v>
      </c>
      <c r="B58" s="0"/>
      <c r="C58" s="171"/>
      <c r="D58" s="155"/>
      <c r="E58" s="155"/>
    </row>
    <row r="59" customFormat="false" ht="20.25" hidden="false" customHeight="true" outlineLevel="0" collapsed="false">
      <c r="A59" s="172" t="s">
        <v>111</v>
      </c>
      <c r="B59" s="171"/>
      <c r="C59" s="171"/>
      <c r="D59" s="152"/>
      <c r="E59" s="152"/>
    </row>
    <row r="60" customFormat="false" ht="20.25" hidden="false" customHeight="true" outlineLevel="0" collapsed="false">
      <c r="A60" s="173" t="s">
        <v>112</v>
      </c>
      <c r="B60" s="171"/>
      <c r="C60" s="171"/>
      <c r="D60" s="152"/>
      <c r="E60" s="152"/>
    </row>
    <row r="61" customFormat="false" ht="20.25" hidden="false" customHeight="true" outlineLevel="0" collapsed="false">
      <c r="A61" s="172" t="s">
        <v>113</v>
      </c>
      <c r="B61" s="171"/>
      <c r="C61" s="171"/>
      <c r="D61" s="152"/>
      <c r="E61" s="152"/>
    </row>
    <row r="62" customFormat="false" ht="20.25" hidden="false" customHeight="true" outlineLevel="0" collapsed="false">
      <c r="A62" s="173" t="s">
        <v>114</v>
      </c>
      <c r="B62" s="171"/>
      <c r="C62" s="171"/>
      <c r="D62" s="152"/>
      <c r="E62" s="152"/>
    </row>
    <row r="63" customFormat="false" ht="20.25" hidden="false" customHeight="true" outlineLevel="0" collapsed="false">
      <c r="A63" s="172" t="s">
        <v>115</v>
      </c>
      <c r="B63" s="171"/>
      <c r="C63" s="171"/>
      <c r="D63" s="152"/>
      <c r="E63" s="152"/>
    </row>
    <row r="64" customFormat="false" ht="20.25" hidden="false" customHeight="true" outlineLevel="0" collapsed="false">
      <c r="A64" s="172" t="s">
        <v>116</v>
      </c>
      <c r="B64" s="171"/>
      <c r="C64" s="171"/>
      <c r="D64" s="152"/>
      <c r="E64" s="152"/>
    </row>
    <row r="65" customFormat="false" ht="20.25" hidden="false" customHeight="true" outlineLevel="0" collapsed="false">
      <c r="A65" s="172" t="s">
        <v>117</v>
      </c>
      <c r="B65" s="171"/>
      <c r="C65" s="171"/>
      <c r="D65" s="152"/>
      <c r="E65" s="152"/>
    </row>
  </sheetData>
  <mergeCells count="1">
    <mergeCell ref="E4:J5"/>
  </mergeCells>
  <printOptions headings="false" gridLines="false" gridLinesSet="true" horizontalCentered="true" verticalCentered="false"/>
  <pageMargins left="0.708333333333333" right="0.708333333333333" top="0.747916666666667" bottom="0.15763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B1:K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74" width="1.92712550607287"/>
    <col collapsed="false" hidden="false" max="2" min="2" style="174" width="8.57085020242915"/>
    <col collapsed="false" hidden="false" max="11" min="3" style="174" width="40.919028340081"/>
    <col collapsed="false" hidden="false" max="1025" min="12" style="174" width="9"/>
  </cols>
  <sheetData>
    <row r="1" customFormat="false" ht="26.4" hidden="false" customHeight="false" outlineLevel="0" collapsed="false">
      <c r="B1" s="175" t="s">
        <v>118</v>
      </c>
      <c r="C1" s="0"/>
      <c r="D1" s="0"/>
      <c r="E1" s="0"/>
      <c r="F1" s="0"/>
      <c r="G1" s="0"/>
      <c r="H1" s="0"/>
      <c r="I1" s="0"/>
      <c r="J1" s="0"/>
      <c r="K1" s="0"/>
    </row>
    <row r="2" customFormat="false" ht="26.4" hidden="false" customHeight="false" outlineLevel="0" collapsed="false">
      <c r="B2" s="0"/>
      <c r="C2" s="0"/>
      <c r="D2" s="0"/>
      <c r="E2" s="0"/>
      <c r="F2" s="0"/>
      <c r="G2" s="0"/>
      <c r="H2" s="0"/>
      <c r="I2" s="0"/>
      <c r="J2" s="0"/>
      <c r="K2" s="0"/>
    </row>
    <row r="3" customFormat="false" ht="26.4" hidden="false" customHeight="false" outlineLevel="0" collapsed="false">
      <c r="B3" s="176" t="s">
        <v>23</v>
      </c>
      <c r="C3" s="177" t="s">
        <v>119</v>
      </c>
      <c r="D3" s="0"/>
      <c r="E3" s="0"/>
      <c r="F3" s="0"/>
      <c r="G3" s="0"/>
      <c r="H3" s="0"/>
      <c r="I3" s="0"/>
      <c r="J3" s="0"/>
      <c r="K3" s="0"/>
    </row>
    <row r="4" customFormat="false" ht="26.4" hidden="false" customHeight="false" outlineLevel="0" collapsed="false">
      <c r="B4" s="176" t="n">
        <v>1</v>
      </c>
      <c r="C4" s="178" t="s">
        <v>4</v>
      </c>
      <c r="D4" s="0"/>
      <c r="E4" s="0"/>
      <c r="F4" s="0"/>
      <c r="G4" s="0"/>
      <c r="H4" s="0"/>
      <c r="I4" s="0"/>
      <c r="J4" s="0"/>
      <c r="K4" s="0"/>
    </row>
    <row r="5" customFormat="false" ht="26.4" hidden="false" customHeight="false" outlineLevel="0" collapsed="false">
      <c r="B5" s="176" t="n">
        <v>2</v>
      </c>
      <c r="C5" s="178" t="s">
        <v>120</v>
      </c>
      <c r="D5" s="0"/>
      <c r="E5" s="0"/>
      <c r="F5" s="0"/>
      <c r="G5" s="0"/>
      <c r="H5" s="0"/>
      <c r="I5" s="0"/>
      <c r="J5" s="0"/>
      <c r="K5" s="0"/>
    </row>
    <row r="6" customFormat="false" ht="26.4" hidden="false" customHeight="false" outlineLevel="0" collapsed="false">
      <c r="B6" s="176" t="n">
        <v>3</v>
      </c>
      <c r="C6" s="178"/>
      <c r="D6" s="0"/>
      <c r="E6" s="0"/>
      <c r="F6" s="0"/>
      <c r="G6" s="0"/>
      <c r="H6" s="0"/>
      <c r="I6" s="0"/>
      <c r="J6" s="0"/>
      <c r="K6" s="0"/>
    </row>
    <row r="7" customFormat="false" ht="26.4" hidden="false" customHeight="false" outlineLevel="0" collapsed="false">
      <c r="B7" s="176" t="n">
        <v>4</v>
      </c>
      <c r="C7" s="178"/>
      <c r="D7" s="0"/>
      <c r="E7" s="0"/>
      <c r="F7" s="0"/>
      <c r="G7" s="0"/>
      <c r="H7" s="0"/>
      <c r="I7" s="0"/>
      <c r="J7" s="0"/>
      <c r="K7" s="0"/>
    </row>
    <row r="8" customFormat="false" ht="26.4" hidden="false" customHeight="false" outlineLevel="0" collapsed="false">
      <c r="B8" s="176" t="n">
        <v>5</v>
      </c>
      <c r="C8" s="178"/>
      <c r="D8" s="0"/>
      <c r="E8" s="0"/>
      <c r="F8" s="0"/>
      <c r="G8" s="0"/>
      <c r="H8" s="0"/>
      <c r="I8" s="0"/>
      <c r="J8" s="0"/>
      <c r="K8" s="0"/>
    </row>
    <row r="9" customFormat="false" ht="26.4" hidden="false" customHeight="false" outlineLevel="0" collapsed="false">
      <c r="B9" s="176" t="n">
        <v>6</v>
      </c>
      <c r="C9" s="178"/>
      <c r="D9" s="0"/>
      <c r="E9" s="0"/>
      <c r="F9" s="0"/>
      <c r="G9" s="0"/>
      <c r="H9" s="0"/>
      <c r="I9" s="0"/>
      <c r="J9" s="0"/>
      <c r="K9" s="0"/>
    </row>
    <row r="10" customFormat="false" ht="26.4" hidden="false" customHeight="false" outlineLevel="0" collapsed="false">
      <c r="B10" s="176" t="n">
        <v>7</v>
      </c>
      <c r="C10" s="178"/>
      <c r="D10" s="0"/>
      <c r="E10" s="0"/>
      <c r="F10" s="0"/>
      <c r="G10" s="0"/>
      <c r="H10" s="0"/>
      <c r="I10" s="0"/>
      <c r="J10" s="0"/>
      <c r="K10" s="0"/>
    </row>
    <row r="11" customFormat="false" ht="26.4" hidden="false" customHeight="false" outlineLevel="0" collapsed="false">
      <c r="B11" s="176" t="n">
        <v>8</v>
      </c>
      <c r="C11" s="178"/>
      <c r="D11" s="0"/>
      <c r="E11" s="0"/>
      <c r="F11" s="0"/>
      <c r="G11" s="0"/>
      <c r="H11" s="0"/>
      <c r="I11" s="0"/>
      <c r="J11" s="0"/>
      <c r="K11" s="0"/>
    </row>
    <row r="12" customFormat="false" ht="26.4" hidden="false" customHeight="false" outlineLevel="0" collapsed="false">
      <c r="B12" s="0"/>
      <c r="C12" s="0"/>
      <c r="D12" s="0"/>
      <c r="E12" s="0"/>
      <c r="F12" s="0"/>
      <c r="G12" s="0"/>
      <c r="H12" s="0"/>
      <c r="I12" s="0"/>
      <c r="J12" s="0"/>
      <c r="K12" s="0"/>
    </row>
    <row r="13" customFormat="false" ht="26.4" hidden="false" customHeight="false" outlineLevel="0" collapsed="false">
      <c r="B13" s="175" t="s">
        <v>121</v>
      </c>
      <c r="C13" s="0"/>
      <c r="D13" s="0"/>
      <c r="E13" s="0"/>
      <c r="F13" s="0"/>
      <c r="G13" s="0"/>
      <c r="H13" s="0"/>
      <c r="I13" s="0"/>
      <c r="J13" s="0"/>
      <c r="K13" s="0"/>
    </row>
    <row r="14" customFormat="false" ht="27" hidden="false" customHeight="false" outlineLevel="0" collapsed="false">
      <c r="B14" s="0"/>
      <c r="C14" s="0"/>
      <c r="D14" s="0"/>
      <c r="E14" s="0"/>
      <c r="F14" s="0"/>
      <c r="G14" s="0"/>
      <c r="H14" s="0"/>
      <c r="I14" s="0"/>
      <c r="J14" s="0"/>
      <c r="K14" s="0"/>
    </row>
    <row r="15" customFormat="false" ht="27" hidden="false" customHeight="false" outlineLevel="0" collapsed="false">
      <c r="B15" s="179" t="s">
        <v>91</v>
      </c>
      <c r="C15" s="180" t="s">
        <v>36</v>
      </c>
      <c r="D15" s="181" t="s">
        <v>40</v>
      </c>
      <c r="E15" s="182" t="s">
        <v>92</v>
      </c>
      <c r="F15" s="183" t="s">
        <v>122</v>
      </c>
      <c r="G15" s="183" t="s">
        <v>122</v>
      </c>
      <c r="H15" s="183" t="s">
        <v>122</v>
      </c>
      <c r="I15" s="183" t="s">
        <v>122</v>
      </c>
      <c r="J15" s="183" t="s">
        <v>122</v>
      </c>
      <c r="K15" s="184" t="s">
        <v>122</v>
      </c>
    </row>
    <row r="16" customFormat="false" ht="26.4" hidden="false" customHeight="false" outlineLevel="0" collapsed="false">
      <c r="B16" s="185" t="s">
        <v>123</v>
      </c>
      <c r="C16" s="186" t="s">
        <v>38</v>
      </c>
      <c r="D16" s="187" t="s">
        <v>38</v>
      </c>
      <c r="E16" s="187" t="s">
        <v>124</v>
      </c>
      <c r="F16" s="187"/>
      <c r="G16" s="187"/>
      <c r="H16" s="187"/>
      <c r="I16" s="188"/>
      <c r="J16" s="188"/>
      <c r="K16" s="189"/>
    </row>
    <row r="17" customFormat="false" ht="26.4" hidden="false" customHeight="false" outlineLevel="0" collapsed="false">
      <c r="B17" s="185"/>
      <c r="C17" s="190" t="s">
        <v>122</v>
      </c>
      <c r="D17" s="187" t="s">
        <v>40</v>
      </c>
      <c r="E17" s="187" t="s">
        <v>40</v>
      </c>
      <c r="F17" s="187"/>
      <c r="G17" s="187"/>
      <c r="H17" s="187"/>
      <c r="I17" s="191"/>
      <c r="J17" s="191"/>
      <c r="K17" s="192"/>
    </row>
    <row r="18" customFormat="false" ht="26.4" hidden="false" customHeight="false" outlineLevel="0" collapsed="false">
      <c r="B18" s="185"/>
      <c r="C18" s="190" t="s">
        <v>122</v>
      </c>
      <c r="D18" s="187" t="s">
        <v>122</v>
      </c>
      <c r="E18" s="187" t="s">
        <v>125</v>
      </c>
      <c r="F18" s="187"/>
      <c r="G18" s="187"/>
      <c r="H18" s="187"/>
      <c r="I18" s="191"/>
      <c r="J18" s="191"/>
      <c r="K18" s="192"/>
    </row>
    <row r="19" customFormat="false" ht="26.4" hidden="false" customHeight="false" outlineLevel="0" collapsed="false">
      <c r="B19" s="185"/>
      <c r="C19" s="190" t="s">
        <v>122</v>
      </c>
      <c r="D19" s="187" t="s">
        <v>122</v>
      </c>
      <c r="E19" s="187" t="s">
        <v>126</v>
      </c>
      <c r="F19" s="187"/>
      <c r="G19" s="187"/>
      <c r="H19" s="187"/>
      <c r="I19" s="191"/>
      <c r="J19" s="191"/>
      <c r="K19" s="192"/>
    </row>
    <row r="20" customFormat="false" ht="26.4" hidden="false" customHeight="false" outlineLevel="0" collapsed="false">
      <c r="B20" s="185"/>
      <c r="C20" s="190" t="s">
        <v>122</v>
      </c>
      <c r="D20" s="187" t="s">
        <v>122</v>
      </c>
      <c r="E20" s="187" t="s">
        <v>127</v>
      </c>
      <c r="F20" s="187"/>
      <c r="G20" s="187"/>
      <c r="H20" s="187"/>
      <c r="I20" s="191"/>
      <c r="J20" s="191"/>
      <c r="K20" s="192"/>
    </row>
    <row r="21" customFormat="false" ht="26.4" hidden="false" customHeight="false" outlineLevel="0" collapsed="false">
      <c r="B21" s="185"/>
      <c r="C21" s="190" t="s">
        <v>122</v>
      </c>
      <c r="D21" s="187" t="s">
        <v>122</v>
      </c>
      <c r="E21" s="187" t="s">
        <v>122</v>
      </c>
      <c r="F21" s="187"/>
      <c r="G21" s="187"/>
      <c r="H21" s="187"/>
      <c r="I21" s="191"/>
      <c r="J21" s="191"/>
      <c r="K21" s="192"/>
    </row>
    <row r="22" customFormat="false" ht="26.4" hidden="false" customHeight="false" outlineLevel="0" collapsed="false">
      <c r="B22" s="185"/>
      <c r="C22" s="190" t="s">
        <v>122</v>
      </c>
      <c r="D22" s="187" t="s">
        <v>122</v>
      </c>
      <c r="E22" s="187" t="s">
        <v>122</v>
      </c>
      <c r="F22" s="187"/>
      <c r="G22" s="187"/>
      <c r="H22" s="187"/>
      <c r="I22" s="191"/>
      <c r="J22" s="191"/>
      <c r="K22" s="192"/>
    </row>
    <row r="23" customFormat="false" ht="26.4" hidden="false" customHeight="false" outlineLevel="0" collapsed="false">
      <c r="B23" s="185"/>
      <c r="C23" s="190" t="s">
        <v>122</v>
      </c>
      <c r="D23" s="187" t="s">
        <v>122</v>
      </c>
      <c r="E23" s="187" t="s">
        <v>122</v>
      </c>
      <c r="F23" s="187"/>
      <c r="G23" s="187"/>
      <c r="H23" s="187"/>
      <c r="I23" s="191"/>
      <c r="J23" s="191"/>
      <c r="K23" s="192"/>
    </row>
    <row r="24" customFormat="false" ht="26.4" hidden="false" customHeight="false" outlineLevel="0" collapsed="false">
      <c r="B24" s="185"/>
      <c r="C24" s="190" t="s">
        <v>122</v>
      </c>
      <c r="D24" s="187" t="s">
        <v>122</v>
      </c>
      <c r="E24" s="187" t="s">
        <v>122</v>
      </c>
      <c r="F24" s="187"/>
      <c r="G24" s="187"/>
      <c r="H24" s="187"/>
      <c r="I24" s="191"/>
      <c r="J24" s="191"/>
      <c r="K24" s="192"/>
    </row>
    <row r="25" customFormat="false" ht="26.4" hidden="false" customHeight="false" outlineLevel="0" collapsed="false">
      <c r="B25" s="185"/>
      <c r="C25" s="190" t="s">
        <v>122</v>
      </c>
      <c r="D25" s="193" t="s">
        <v>122</v>
      </c>
      <c r="E25" s="193" t="s">
        <v>122</v>
      </c>
      <c r="F25" s="193"/>
      <c r="G25" s="193"/>
      <c r="H25" s="193"/>
      <c r="I25" s="191"/>
      <c r="J25" s="191"/>
      <c r="K25" s="192"/>
    </row>
    <row r="26" customFormat="false" ht="26.4" hidden="false" customHeight="false" outlineLevel="0" collapsed="false">
      <c r="B26" s="185"/>
      <c r="C26" s="190" t="s">
        <v>122</v>
      </c>
      <c r="D26" s="193" t="s">
        <v>122</v>
      </c>
      <c r="E26" s="193" t="s">
        <v>122</v>
      </c>
      <c r="F26" s="193"/>
      <c r="G26" s="193"/>
      <c r="H26" s="193"/>
      <c r="I26" s="191"/>
      <c r="J26" s="191"/>
      <c r="K26" s="192"/>
    </row>
    <row r="27" customFormat="false" ht="26.4" hidden="false" customHeight="false" outlineLevel="0" collapsed="false">
      <c r="B27" s="185"/>
      <c r="C27" s="190" t="s">
        <v>122</v>
      </c>
      <c r="D27" s="193" t="s">
        <v>122</v>
      </c>
      <c r="E27" s="193" t="s">
        <v>122</v>
      </c>
      <c r="F27" s="193"/>
      <c r="G27" s="193"/>
      <c r="H27" s="193"/>
      <c r="I27" s="191"/>
      <c r="J27" s="191"/>
      <c r="K27" s="192"/>
    </row>
    <row r="28" customFormat="false" ht="27" hidden="false" customHeight="false" outlineLevel="0" collapsed="false">
      <c r="B28" s="185"/>
      <c r="C28" s="194" t="s">
        <v>122</v>
      </c>
      <c r="D28" s="195" t="s">
        <v>122</v>
      </c>
      <c r="E28" s="195" t="s">
        <v>122</v>
      </c>
      <c r="F28" s="195"/>
      <c r="G28" s="195"/>
      <c r="H28" s="195"/>
      <c r="I28" s="195"/>
      <c r="J28" s="195"/>
      <c r="K28" s="196"/>
    </row>
    <row r="29" customFormat="false" ht="26.4" hidden="false" customHeight="false" outlineLevel="0" collapsed="false">
      <c r="C29" s="0"/>
    </row>
    <row r="30" customFormat="false" ht="26.4" hidden="false" customHeight="false" outlineLevel="0" collapsed="false">
      <c r="C30" s="0"/>
    </row>
    <row r="31" customFormat="false" ht="26.4" hidden="false" customHeight="false" outlineLevel="0" collapsed="false">
      <c r="C31" s="175" t="s">
        <v>128</v>
      </c>
    </row>
    <row r="32" customFormat="false" ht="26.4" hidden="false" customHeight="false" outlineLevel="0" collapsed="false">
      <c r="C32" s="174" t="s">
        <v>129</v>
      </c>
    </row>
    <row r="33" customFormat="false" ht="26.4" hidden="false" customHeight="false" outlineLevel="0" collapsed="false">
      <c r="C33" s="175" t="s">
        <v>130</v>
      </c>
    </row>
    <row r="34" customFormat="false" ht="26.4" hidden="false" customHeight="false" outlineLevel="0" collapsed="false">
      <c r="C34" s="175" t="s">
        <v>131</v>
      </c>
    </row>
    <row r="35" customFormat="false" ht="26.4" hidden="false" customHeight="false" outlineLevel="0" collapsed="false">
      <c r="C35" s="175" t="s">
        <v>132</v>
      </c>
    </row>
    <row r="36" customFormat="false" ht="26.4" hidden="false" customHeight="false" outlineLevel="0" collapsed="false">
      <c r="C36" s="175" t="s">
        <v>133</v>
      </c>
    </row>
    <row r="37" customFormat="false" ht="26.4" hidden="false" customHeight="false" outlineLevel="0" collapsed="false">
      <c r="C37" s="175" t="s">
        <v>134</v>
      </c>
    </row>
    <row r="38" customFormat="false" ht="26.4" hidden="false" customHeight="false" outlineLevel="0" collapsed="false">
      <c r="C38" s="175" t="s">
        <v>135</v>
      </c>
    </row>
    <row r="39" customFormat="false" ht="26.4" hidden="false" customHeight="false" outlineLevel="0" collapsed="false">
      <c r="C39" s="0"/>
    </row>
    <row r="40" customFormat="false" ht="26.4" hidden="false" customHeight="false" outlineLevel="0" collapsed="false">
      <c r="C40" s="175" t="s">
        <v>136</v>
      </c>
    </row>
    <row r="41" customFormat="false" ht="26.4" hidden="false" customHeight="false" outlineLevel="0" collapsed="false">
      <c r="C41" s="175" t="s">
        <v>137</v>
      </c>
    </row>
    <row r="42" customFormat="false" ht="26.4" hidden="false" customHeight="false" outlineLevel="0" collapsed="false">
      <c r="C42" s="175" t="s">
        <v>138</v>
      </c>
    </row>
    <row r="43" customFormat="false" ht="26.4" hidden="false" customHeight="false" outlineLevel="0" collapsed="false">
      <c r="C43" s="175" t="s">
        <v>139</v>
      </c>
    </row>
    <row r="44" customFormat="false" ht="26.4" hidden="false" customHeight="false" outlineLevel="0" collapsed="false">
      <c r="C44" s="175" t="s">
        <v>140</v>
      </c>
    </row>
    <row r="45" customFormat="false" ht="26.4" hidden="false" customHeight="false" outlineLevel="0" collapsed="false">
      <c r="C45" s="175" t="s">
        <v>141</v>
      </c>
    </row>
  </sheetData>
  <mergeCells count="1">
    <mergeCell ref="B16:B2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2020-01-14T23:44:41Z</dcterms:created>
  <dc:creator>MRI</dc:creator>
  <dc:description/>
  <dc:language>en-US</dc:language>
  <cp:lastModifiedBy>介護保険課</cp:lastModifiedBy>
  <cp:lastPrinted>2021-07-13T05:59:51Z</cp:lastPrinted>
  <dcterms:modified xsi:type="dcterms:W3CDTF">2024-08-20T04:43:41Z</dcterms:modified>
  <cp:revision>0</cp:revision>
  <dc:subject/>
  <dc:title/>
</cp:coreProperties>
</file>